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576" windowHeight="8196" tabRatio="500" activeTab="2"/>
  </bookViews>
  <sheets>
    <sheet name="остатки 01.01.2022" sheetId="1" r:id="rId1"/>
    <sheet name="Лист2" sheetId="2" r:id="rId2"/>
    <sheet name="ОСТАТКИ 01.01.2025" sheetId="3" r:id="rId3"/>
  </sheets>
  <definedNames>
    <definedName name="_2__xlnm._FilterDatabase" localSheetId="2">'ОСТАТКИ 01.01.2025'!$A$2:$H$267</definedName>
    <definedName name="_3__xlnm._FilterDatabase">'остатки 01.01.2022'!$C$2:$J$140</definedName>
    <definedName name="_4__xlnm._FilterDatabase">#REF!</definedName>
    <definedName name="_5__xlnm._FilterDatabase" localSheetId="0">'остатки 01.01.2022'!$A$2:$J$141</definedName>
    <definedName name="_6__xlnm._FilterDatabase" localSheetId="2">'ОСТАТКИ 01.01.2025'!$A$2:$H$267</definedName>
    <definedName name="_xlnm._FilterDatabase" localSheetId="0" hidden="1">'остатки 01.01.2022'!$A$2:$J$141</definedName>
    <definedName name="_xlnm.Print_Area" localSheetId="2">'ОСТАТКИ 01.01.2025'!$A$1:$H$323</definedName>
  </definedNames>
  <calcPr calcId="125725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98" i="3"/>
  <c r="H99"/>
  <c r="H102"/>
  <c r="G321" l="1"/>
  <c r="F321"/>
  <c r="G320"/>
  <c r="F320"/>
  <c r="H319"/>
  <c r="G319"/>
  <c r="F319"/>
  <c r="H318"/>
  <c r="F318"/>
  <c r="G317"/>
  <c r="F317"/>
  <c r="G316"/>
  <c r="F316"/>
  <c r="G315"/>
  <c r="F315"/>
  <c r="G314"/>
  <c r="F314"/>
  <c r="G313"/>
  <c r="F313"/>
  <c r="G312"/>
  <c r="F312"/>
  <c r="G311"/>
  <c r="F311"/>
  <c r="H310"/>
  <c r="G310"/>
  <c r="F310"/>
  <c r="G309"/>
  <c r="F309"/>
  <c r="G308"/>
  <c r="F308"/>
  <c r="G307"/>
  <c r="F307"/>
  <c r="G306"/>
  <c r="F306"/>
  <c r="G305"/>
  <c r="F305"/>
  <c r="H304"/>
  <c r="G304"/>
  <c r="F304"/>
  <c r="G303"/>
  <c r="G302"/>
  <c r="F302"/>
  <c r="G301"/>
  <c r="F301"/>
  <c r="H300"/>
  <c r="G300"/>
  <c r="F300"/>
  <c r="G299"/>
  <c r="F299"/>
  <c r="G298"/>
  <c r="F298"/>
  <c r="D270"/>
  <c r="H269"/>
  <c r="H317" s="1"/>
  <c r="D268"/>
  <c r="H267"/>
  <c r="H305" s="1"/>
  <c r="H266"/>
  <c r="D265"/>
  <c r="H264"/>
  <c r="D263"/>
  <c r="H262"/>
  <c r="H261"/>
  <c r="H260"/>
  <c r="H259"/>
  <c r="H258"/>
  <c r="H255"/>
  <c r="H251"/>
  <c r="D247"/>
  <c r="H246"/>
  <c r="H245"/>
  <c r="H244"/>
  <c r="H241"/>
  <c r="H238"/>
  <c r="H235"/>
  <c r="H234"/>
  <c r="D232"/>
  <c r="H231"/>
  <c r="H306" s="1"/>
  <c r="H230"/>
  <c r="H228"/>
  <c r="H227"/>
  <c r="H221"/>
  <c r="H218"/>
  <c r="D217"/>
  <c r="H216"/>
  <c r="H215"/>
  <c r="H214"/>
  <c r="H213"/>
  <c r="H210"/>
  <c r="H209"/>
  <c r="H208"/>
  <c r="H206"/>
  <c r="D203"/>
  <c r="H202"/>
  <c r="H201"/>
  <c r="H200"/>
  <c r="H198"/>
  <c r="H196"/>
  <c r="H195"/>
  <c r="H194"/>
  <c r="D192"/>
  <c r="H191"/>
  <c r="H190"/>
  <c r="H189"/>
  <c r="H188"/>
  <c r="H183"/>
  <c r="H182"/>
  <c r="H180"/>
  <c r="H179"/>
  <c r="D177"/>
  <c r="H176"/>
  <c r="H175"/>
  <c r="H174"/>
  <c r="H171"/>
  <c r="H170"/>
  <c r="H168"/>
  <c r="D163"/>
  <c r="H162"/>
  <c r="H161"/>
  <c r="H160"/>
  <c r="H159"/>
  <c r="H153"/>
  <c r="H152"/>
  <c r="H151"/>
  <c r="H150"/>
  <c r="D149"/>
  <c r="H148"/>
  <c r="H147"/>
  <c r="H146"/>
  <c r="H145"/>
  <c r="H141"/>
  <c r="H140"/>
  <c r="H139"/>
  <c r="H137"/>
  <c r="D136"/>
  <c r="H135"/>
  <c r="H134"/>
  <c r="H133"/>
  <c r="H130"/>
  <c r="H127"/>
  <c r="D123"/>
  <c r="H122"/>
  <c r="H121"/>
  <c r="H120"/>
  <c r="H119"/>
  <c r="H116"/>
  <c r="H114"/>
  <c r="H113"/>
  <c r="D108"/>
  <c r="H107"/>
  <c r="H106"/>
  <c r="H105"/>
  <c r="D95"/>
  <c r="H94"/>
  <c r="H320" s="1"/>
  <c r="H93"/>
  <c r="H92"/>
  <c r="H91"/>
  <c r="H88"/>
  <c r="H87"/>
  <c r="H84"/>
  <c r="H81"/>
  <c r="D80"/>
  <c r="H79"/>
  <c r="H78"/>
  <c r="H77"/>
  <c r="H76"/>
  <c r="H73"/>
  <c r="H68"/>
  <c r="H66"/>
  <c r="H302" s="1"/>
  <c r="D65"/>
  <c r="H64"/>
  <c r="D63"/>
  <c r="H62"/>
  <c r="D61"/>
  <c r="H60"/>
  <c r="D59"/>
  <c r="H58"/>
  <c r="D57"/>
  <c r="H56"/>
  <c r="D55"/>
  <c r="H54"/>
  <c r="D53"/>
  <c r="H52"/>
  <c r="D51"/>
  <c r="H50"/>
  <c r="D49"/>
  <c r="H48"/>
  <c r="D47"/>
  <c r="H46"/>
  <c r="D45"/>
  <c r="H44"/>
  <c r="D43"/>
  <c r="H42"/>
  <c r="D41"/>
  <c r="H40"/>
  <c r="D39"/>
  <c r="H38"/>
  <c r="D37"/>
  <c r="H36"/>
  <c r="D35"/>
  <c r="H34"/>
  <c r="D33"/>
  <c r="H32"/>
  <c r="D31"/>
  <c r="H30"/>
  <c r="D29"/>
  <c r="H28"/>
  <c r="D27"/>
  <c r="H26"/>
  <c r="D25"/>
  <c r="H24"/>
  <c r="D23"/>
  <c r="H22"/>
  <c r="D21"/>
  <c r="H20"/>
  <c r="D19"/>
  <c r="H18"/>
  <c r="D17"/>
  <c r="H16"/>
  <c r="D15"/>
  <c r="H14"/>
  <c r="D13"/>
  <c r="H12"/>
  <c r="D11"/>
  <c r="H10"/>
  <c r="D9"/>
  <c r="H8"/>
  <c r="D7"/>
  <c r="H6"/>
  <c r="D5"/>
  <c r="H4"/>
  <c r="H185" i="1"/>
  <c r="G185"/>
  <c r="H184"/>
  <c r="G184"/>
  <c r="H183"/>
  <c r="G183"/>
  <c r="D193" s="1"/>
  <c r="I182"/>
  <c r="H182"/>
  <c r="G182"/>
  <c r="H181"/>
  <c r="G181"/>
  <c r="H180"/>
  <c r="G180"/>
  <c r="H179"/>
  <c r="G179"/>
  <c r="H178"/>
  <c r="G178"/>
  <c r="H177"/>
  <c r="G177"/>
  <c r="H176"/>
  <c r="G176"/>
  <c r="I175"/>
  <c r="H175"/>
  <c r="G175"/>
  <c r="H174"/>
  <c r="G174"/>
  <c r="H173"/>
  <c r="G173"/>
  <c r="D188" s="1"/>
  <c r="H172"/>
  <c r="G172"/>
  <c r="D190" s="1"/>
  <c r="I171"/>
  <c r="H171"/>
  <c r="G171"/>
  <c r="D189" s="1"/>
  <c r="H170"/>
  <c r="H187" s="1"/>
  <c r="G170"/>
  <c r="G187" s="1"/>
  <c r="E140"/>
  <c r="I139"/>
  <c r="I183" s="1"/>
  <c r="I138"/>
  <c r="E136"/>
  <c r="I135"/>
  <c r="I134"/>
  <c r="I133"/>
  <c r="I132"/>
  <c r="I131"/>
  <c r="I130"/>
  <c r="I129"/>
  <c r="I128"/>
  <c r="E126"/>
  <c r="I125"/>
  <c r="I124"/>
  <c r="I123"/>
  <c r="I122"/>
  <c r="I121"/>
  <c r="I120"/>
  <c r="I119"/>
  <c r="I118"/>
  <c r="I117"/>
  <c r="E115"/>
  <c r="I114"/>
  <c r="I113"/>
  <c r="I112"/>
  <c r="I111"/>
  <c r="I110"/>
  <c r="I109"/>
  <c r="I108"/>
  <c r="E107"/>
  <c r="I106"/>
  <c r="I105"/>
  <c r="I104"/>
  <c r="I103"/>
  <c r="I102"/>
  <c r="I101"/>
  <c r="I100"/>
  <c r="I99"/>
  <c r="I98"/>
  <c r="E97"/>
  <c r="I96"/>
  <c r="I174" s="1"/>
  <c r="I95"/>
  <c r="I94"/>
  <c r="I185" s="1"/>
  <c r="I93"/>
  <c r="I92"/>
  <c r="I91"/>
  <c r="I90"/>
  <c r="I89"/>
  <c r="I88"/>
  <c r="I86"/>
  <c r="I85"/>
  <c r="I84"/>
  <c r="I83"/>
  <c r="I82"/>
  <c r="I81"/>
  <c r="I80"/>
  <c r="I79"/>
  <c r="E77"/>
  <c r="I76"/>
  <c r="I75"/>
  <c r="I74"/>
  <c r="I73"/>
  <c r="I72"/>
  <c r="I71"/>
  <c r="I70"/>
  <c r="I69"/>
  <c r="I68"/>
  <c r="I67"/>
  <c r="I66"/>
  <c r="I65"/>
  <c r="I64"/>
  <c r="I63"/>
  <c r="I62"/>
  <c r="I61"/>
  <c r="I60"/>
  <c r="E60"/>
  <c r="I59"/>
  <c r="I176" s="1"/>
  <c r="I58"/>
  <c r="I57"/>
  <c r="I56"/>
  <c r="I55"/>
  <c r="I54"/>
  <c r="I53"/>
  <c r="I52"/>
  <c r="I51"/>
  <c r="I50"/>
  <c r="E50"/>
  <c r="I48"/>
  <c r="I47"/>
  <c r="I46"/>
  <c r="I45"/>
  <c r="I44"/>
  <c r="I43"/>
  <c r="I42"/>
  <c r="I41"/>
  <c r="E41"/>
  <c r="I39"/>
  <c r="I38"/>
  <c r="I37"/>
  <c r="I36"/>
  <c r="I35"/>
  <c r="I34"/>
  <c r="I33"/>
  <c r="I32"/>
  <c r="E32"/>
  <c r="I31"/>
  <c r="I29"/>
  <c r="I28"/>
  <c r="I27"/>
  <c r="I26"/>
  <c r="I25"/>
  <c r="I24"/>
  <c r="I23"/>
  <c r="E23"/>
  <c r="I22"/>
  <c r="I20"/>
  <c r="I19"/>
  <c r="I18"/>
  <c r="I17"/>
  <c r="I16"/>
  <c r="I15"/>
  <c r="I14"/>
  <c r="I13"/>
  <c r="E13"/>
  <c r="I12"/>
  <c r="I184" s="1"/>
  <c r="I10"/>
  <c r="I181" s="1"/>
  <c r="I9"/>
  <c r="I177" s="1"/>
  <c r="I8"/>
  <c r="I178" s="1"/>
  <c r="I7"/>
  <c r="I179" s="1"/>
  <c r="I6"/>
  <c r="I180" s="1"/>
  <c r="I5"/>
  <c r="I173" s="1"/>
  <c r="I4"/>
  <c r="I172" s="1"/>
  <c r="I3"/>
  <c r="I170" s="1"/>
  <c r="H316" i="3" l="1"/>
  <c r="H311"/>
  <c r="H314"/>
  <c r="H307"/>
  <c r="H303"/>
  <c r="H298"/>
  <c r="H301"/>
  <c r="H309"/>
  <c r="H315"/>
  <c r="G322"/>
  <c r="H308"/>
  <c r="H312"/>
  <c r="F322"/>
  <c r="H299"/>
  <c r="I187" i="1"/>
  <c r="D192"/>
  <c r="I141"/>
  <c r="H322" i="3" l="1"/>
</calcChain>
</file>

<file path=xl/sharedStrings.xml><?xml version="1.0" encoding="utf-8"?>
<sst xmlns="http://schemas.openxmlformats.org/spreadsheetml/2006/main" count="1112" uniqueCount="200">
  <si>
    <t>№ п/п</t>
  </si>
  <si>
    <t>Наим-ние учреждение</t>
  </si>
  <si>
    <t>Целевая статья</t>
  </si>
  <si>
    <t>Наименование субсидии</t>
  </si>
  <si>
    <t>Код цели</t>
  </si>
  <si>
    <t>Остаток средств на 01.01.2022г, руб.</t>
  </si>
  <si>
    <t>Потребность в 2022году, руб.</t>
  </si>
  <si>
    <t>Остаток средств к возврату в бюджет, руб.</t>
  </si>
  <si>
    <t>1.</t>
  </si>
  <si>
    <t>МБДОУ детский сад № 35</t>
  </si>
  <si>
    <t>011016110Д</t>
  </si>
  <si>
    <t>Содержание муниципального имущества (текущий, каптальный ремонт, подготовка учреждений к новому учебному году)</t>
  </si>
  <si>
    <t>5.001</t>
  </si>
  <si>
    <t>2.</t>
  </si>
  <si>
    <t>МБОУ СОШ № 1</t>
  </si>
  <si>
    <t>0120109090</t>
  </si>
  <si>
    <t>Развитие общего образования</t>
  </si>
  <si>
    <t>0120153030</t>
  </si>
  <si>
    <t>Ежемесячное денежное вознаграждение за классное руководство пед.работникам государственных и муниципальных образовательных организаций</t>
  </si>
  <si>
    <t>01501L3040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</si>
  <si>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организаций</t>
  </si>
  <si>
    <t>0150161219</t>
  </si>
  <si>
    <t>Детское  школьное питание</t>
  </si>
  <si>
    <t>0150161210</t>
  </si>
  <si>
    <t>!!!!!!!!</t>
  </si>
  <si>
    <t>0150106960</t>
  </si>
  <si>
    <t>01501S6960</t>
  </si>
  <si>
    <t>Детское  школьное питание софинансирование</t>
  </si>
  <si>
    <t>046EB51790</t>
  </si>
  <si>
    <t>Проведение мероприятий по обеспечению деятельности советников директора по воспитанию и взаимодействию с детскими общественными обьединениями в общеобразовательных организациях</t>
  </si>
  <si>
    <t>15112,03</t>
  </si>
  <si>
    <t>041Р104343</t>
  </si>
  <si>
    <t>Предоставление мер социальной поддержки многодетным семьям</t>
  </si>
  <si>
    <t>итого</t>
  </si>
  <si>
    <t>3.</t>
  </si>
  <si>
    <t>МБОУ ООШ № 2</t>
  </si>
  <si>
    <t>0120161200</t>
  </si>
  <si>
    <t>Обеспечение деятельности подведомственных учреждений за счет средств бюджета</t>
  </si>
  <si>
    <t>ФОК</t>
  </si>
  <si>
    <t>0,01</t>
  </si>
  <si>
    <t>4.</t>
  </si>
  <si>
    <t>МБОУ СОШ № 3</t>
  </si>
  <si>
    <t>10794,31</t>
  </si>
  <si>
    <t>5.</t>
  </si>
  <si>
    <t>МБОУ СОШ № 5</t>
  </si>
  <si>
    <t>Детское школьное питание</t>
  </si>
  <si>
    <t>29733,45</t>
  </si>
  <si>
    <t>6.</t>
  </si>
  <si>
    <t>МБОУ СОШ № 6</t>
  </si>
  <si>
    <t>32481,09</t>
  </si>
  <si>
    <t>7.</t>
  </si>
  <si>
    <t>Школа № 7</t>
  </si>
  <si>
    <t>0,04</t>
  </si>
  <si>
    <t>0120160180</t>
  </si>
  <si>
    <t>Безвозмездные поступления от юридических и физических лиц</t>
  </si>
  <si>
    <t>ИБ</t>
  </si>
  <si>
    <t>0120162800</t>
  </si>
  <si>
    <t>Реализация наказов избирателей и повышение уровня благосостояния населения</t>
  </si>
  <si>
    <t>Наказы</t>
  </si>
  <si>
    <t>8.</t>
  </si>
  <si>
    <t>МБОУ ООШ № 9</t>
  </si>
  <si>
    <t>0</t>
  </si>
  <si>
    <t>9.</t>
  </si>
  <si>
    <t>МБОУ СОШ № 10</t>
  </si>
  <si>
    <t>=F56+F57+F58+F60+F61+F62+F63+F59</t>
  </si>
  <si>
    <t>7556,01</t>
  </si>
  <si>
    <t>10.</t>
  </si>
  <si>
    <t>МБОУ СОШ № 12</t>
  </si>
  <si>
    <t>ЗАМЕНА ОКОН</t>
  </si>
  <si>
    <t>10306,36</t>
  </si>
  <si>
    <t>11.</t>
  </si>
  <si>
    <t>МБОУ СОШ № 15</t>
  </si>
  <si>
    <t>0160361209</t>
  </si>
  <si>
    <t>Организация работы лагерей с дневным пребыванием</t>
  </si>
  <si>
    <t>Ковид</t>
  </si>
  <si>
    <t>0,10</t>
  </si>
  <si>
    <t>12.</t>
  </si>
  <si>
    <t>МБОУ СОШ № 17</t>
  </si>
  <si>
    <t>5397,18</t>
  </si>
  <si>
    <t>13.</t>
  </si>
  <si>
    <t>МБОУ СОШ № 18</t>
  </si>
  <si>
    <t>30039,42</t>
  </si>
  <si>
    <t>14.</t>
  </si>
  <si>
    <t>МБОУ СОШ № 22</t>
  </si>
  <si>
    <t>!!!!!</t>
  </si>
  <si>
    <t>ковид</t>
  </si>
  <si>
    <t>2168,7</t>
  </si>
  <si>
    <t>15.</t>
  </si>
  <si>
    <t>МБОУ "Воткинский лицей"</t>
  </si>
  <si>
    <t>0,05</t>
  </si>
  <si>
    <t>16.</t>
  </si>
  <si>
    <t>МАУ ДОЛ «Юность»</t>
  </si>
  <si>
    <t>0160105230</t>
  </si>
  <si>
    <t>Организация отдыха,оздоровления и занятости детей,подростков в УР</t>
  </si>
  <si>
    <t>01601S5230</t>
  </si>
  <si>
    <t>012016120Д</t>
  </si>
  <si>
    <t>Остаток средств на 01.01.2025г, руб.</t>
  </si>
  <si>
    <t>Потребность в 2025году, руб.</t>
  </si>
  <si>
    <t>МБДОУ детский сад № 1</t>
  </si>
  <si>
    <t xml:space="preserve">Расходы на мероприятия по обеспечению безопасности образовательных организаций в Удмуртской Республике </t>
  </si>
  <si>
    <t>МБДОУ детский сад № 2</t>
  </si>
  <si>
    <t>МБДОУ детский сад № 4</t>
  </si>
  <si>
    <t>МБДОУ детский сад № 5</t>
  </si>
  <si>
    <t>МБДОУ детский сад № 6</t>
  </si>
  <si>
    <t>МБДОУ детский сад № 8</t>
  </si>
  <si>
    <t>МБДОУ детский сад № 9</t>
  </si>
  <si>
    <t>МБДОУ детский сад № 10</t>
  </si>
  <si>
    <t>МБДОУ детский сад № 11</t>
  </si>
  <si>
    <t>МБДОУ детский сад № 13</t>
  </si>
  <si>
    <t>МБДОУ детский сад № 15</t>
  </si>
  <si>
    <t>МБДОУ детский сад № 18</t>
  </si>
  <si>
    <t>МБДОУ детский сад № 20</t>
  </si>
  <si>
    <t>МБДОУ детский сад № 22</t>
  </si>
  <si>
    <t>МБДОУ детский сад № 24</t>
  </si>
  <si>
    <t>МБДОУ детский сад № 25</t>
  </si>
  <si>
    <t>17.</t>
  </si>
  <si>
    <t>МАДОУ детский сад № 27</t>
  </si>
  <si>
    <t>18.</t>
  </si>
  <si>
    <t>МБДОУ детский сад № 30</t>
  </si>
  <si>
    <t>19.</t>
  </si>
  <si>
    <t>МБДОУ детский сад № 33</t>
  </si>
  <si>
    <t>20.</t>
  </si>
  <si>
    <t>21.</t>
  </si>
  <si>
    <t>МБДОУ детский сад № 36</t>
  </si>
  <si>
    <t>22.</t>
  </si>
  <si>
    <t>МБДОУ детский сад № 38</t>
  </si>
  <si>
    <t>23.</t>
  </si>
  <si>
    <t>МБДОУ детский сад № 39</t>
  </si>
  <si>
    <t>24.</t>
  </si>
  <si>
    <t>МБДОУ детский сад № 40</t>
  </si>
  <si>
    <t>25.</t>
  </si>
  <si>
    <t>МБДОУ детский сад № 41</t>
  </si>
  <si>
    <t>26.</t>
  </si>
  <si>
    <t>МБДОУ детский сад № 42</t>
  </si>
  <si>
    <t>27.</t>
  </si>
  <si>
    <t>МБДОУ детский сад № 43</t>
  </si>
  <si>
    <t>28.</t>
  </si>
  <si>
    <t>МБДОУ детский сад № 44</t>
  </si>
  <si>
    <t>29.</t>
  </si>
  <si>
    <t>МБДОУ детский сад № 45</t>
  </si>
  <si>
    <t>30.</t>
  </si>
  <si>
    <t>МБДОУ детский сад № 47</t>
  </si>
  <si>
    <t>31.</t>
  </si>
  <si>
    <t>МБДОУ детский сад № 50</t>
  </si>
  <si>
    <t>32.</t>
  </si>
  <si>
    <t>01201L3030</t>
  </si>
  <si>
    <t>012EB51790</t>
  </si>
  <si>
    <t>01201L0500</t>
  </si>
  <si>
    <r>
      <rPr>
        <sz val="13"/>
        <rFont val="Times New Roman"/>
        <charset val="1"/>
      </rPr>
      <t xml:space="preserve">Проведение мероприятий по обеспечению </t>
    </r>
    <r>
      <rPr>
        <b/>
        <sz val="9"/>
        <rFont val="Arial Cyr"/>
        <charset val="1"/>
      </rPr>
      <t xml:space="preserve"> </t>
    </r>
    <r>
      <rPr>
        <sz val="13"/>
        <rFont val="Times New Roman"/>
        <charset val="1"/>
      </rPr>
      <t>выплат ежемесячного денежного вознаграждения  советникам директоров по воспитанию и взаимодействию с детскими общественными обьединениями в общеобразовательных организациях</t>
    </r>
  </si>
  <si>
    <t>0150123040</t>
  </si>
  <si>
    <t>Организация бесплатного горячего питания обучающихся, получающих начальное общее образование в  муниципальных образовательных организаций</t>
  </si>
  <si>
    <t>01501S3040</t>
  </si>
  <si>
    <t>Софинансирование организация бесплатного горячего питания обучающихся, получающих начальное общее образование в  муниципальных образовательных организаций</t>
  </si>
  <si>
    <t>0120100600</t>
  </si>
  <si>
    <t>0150108330</t>
  </si>
  <si>
    <t>Проведение мероприятий по обеспечению  расходных обязательств муниципальных образований по предоставлению дополнительной меры социальной поддержки семьям граждан РФ,призванных на военную службу по мобилизации</t>
  </si>
  <si>
    <t>5.0001</t>
  </si>
  <si>
    <t>33.</t>
  </si>
  <si>
    <t>0120161250</t>
  </si>
  <si>
    <t>Дотация на подготовку муниципальных учреждений социальной сферы к отопительному сезону и новому учебному году</t>
  </si>
  <si>
    <t>34.</t>
  </si>
  <si>
    <t>35.</t>
  </si>
  <si>
    <t>36.</t>
  </si>
  <si>
    <t>37.</t>
  </si>
  <si>
    <t>Проведение мероприятий по обеспечению  выплат ежемесячного денежного вознаграждения  советникам директоров по воспитанию и взаимодействию с детскими общественными обьединениями в общеобразовательных организациях</t>
  </si>
  <si>
    <t>38.</t>
  </si>
  <si>
    <t>0120106550</t>
  </si>
  <si>
    <t>Расходы на мероприятия по обеспечению безопасности образовательных организаций в Удмуртской Республике на оснащение обьектов (территорий) муниципальных образовательных организаций инженерно-техническими средствами и системами охраны</t>
  </si>
  <si>
    <t>39.</t>
  </si>
  <si>
    <t>40.</t>
  </si>
  <si>
    <t>41.</t>
  </si>
  <si>
    <t>42.</t>
  </si>
  <si>
    <t>43.</t>
  </si>
  <si>
    <t>0120162810</t>
  </si>
  <si>
    <t>Субсидии на содержание муниципального имущества (текущий, капитальный ремонт, подготовка учреждений к новому учебному году).</t>
  </si>
  <si>
    <t>44.</t>
  </si>
  <si>
    <t>45.</t>
  </si>
  <si>
    <t>46.</t>
  </si>
  <si>
    <t>МБУДО СЮТ</t>
  </si>
  <si>
    <t>0130100600</t>
  </si>
  <si>
    <t>47.</t>
  </si>
  <si>
    <t>МАУДО "ЦДТ"</t>
  </si>
  <si>
    <t>0130161307</t>
  </si>
  <si>
    <t>Проведение праздников и мероприятий</t>
  </si>
  <si>
    <t>48.</t>
  </si>
  <si>
    <t>МАУ ДОЛ "Юность"</t>
  </si>
  <si>
    <t>0160161530</t>
  </si>
  <si>
    <t>Субсидии на содержание муниципального имущества (текущий, капитальный ремонт, подготовка учреждений к новому учебному году).</t>
  </si>
  <si>
    <t>'01501S3040</t>
  </si>
  <si>
    <r>
      <rPr>
        <sz val="13"/>
        <rFont val="Times New Roman"/>
        <charset val="204"/>
      </rPr>
      <t>0</t>
    </r>
    <r>
      <rPr>
        <sz val="13"/>
        <rFont val="Times New Roman"/>
        <charset val="1"/>
      </rPr>
      <t>130161307</t>
    </r>
  </si>
  <si>
    <r>
      <rPr>
        <sz val="13"/>
        <rFont val="Times New Roman"/>
        <charset val="204"/>
      </rPr>
      <t>0</t>
    </r>
    <r>
      <rPr>
        <sz val="13"/>
        <rFont val="Times New Roman"/>
        <charset val="1"/>
      </rPr>
      <t>120162810</t>
    </r>
  </si>
  <si>
    <r>
      <rPr>
        <sz val="13"/>
        <rFont val="Times New Roman"/>
        <charset val="204"/>
      </rPr>
      <t>0</t>
    </r>
    <r>
      <rPr>
        <sz val="13"/>
        <rFont val="Times New Roman"/>
        <charset val="1"/>
      </rPr>
      <t>150108330</t>
    </r>
  </si>
  <si>
    <r>
      <rPr>
        <sz val="13"/>
        <rFont val="Times New Roman"/>
        <charset val="204"/>
      </rPr>
      <t>0</t>
    </r>
    <r>
      <rPr>
        <sz val="13"/>
        <rFont val="Times New Roman"/>
        <charset val="1"/>
      </rPr>
      <t>120100600</t>
    </r>
  </si>
  <si>
    <r>
      <rPr>
        <sz val="13"/>
        <rFont val="Times New Roman"/>
        <charset val="204"/>
      </rPr>
      <t>0</t>
    </r>
    <r>
      <rPr>
        <sz val="13"/>
        <rFont val="Times New Roman"/>
        <charset val="1"/>
      </rPr>
      <t>130100600</t>
    </r>
  </si>
  <si>
    <r>
      <rPr>
        <sz val="13"/>
        <rFont val="Times New Roman"/>
        <charset val="204"/>
      </rPr>
      <t>0</t>
    </r>
    <r>
      <rPr>
        <sz val="13"/>
        <rFont val="Times New Roman"/>
        <charset val="1"/>
      </rPr>
      <t>110100600</t>
    </r>
  </si>
  <si>
    <r>
      <rPr>
        <sz val="13"/>
        <rFont val="Times New Roman"/>
        <charset val="204"/>
      </rPr>
      <t>0</t>
    </r>
    <r>
      <rPr>
        <sz val="13"/>
        <rFont val="Times New Roman"/>
        <charset val="1"/>
      </rPr>
      <t>160161530</t>
    </r>
  </si>
  <si>
    <r>
      <rPr>
        <sz val="13"/>
        <rFont val="Times New Roman"/>
        <charset val="204"/>
      </rPr>
      <t>0</t>
    </r>
    <r>
      <rPr>
        <sz val="13"/>
        <rFont val="Times New Roman"/>
        <charset val="1"/>
      </rPr>
      <t>120161250</t>
    </r>
  </si>
  <si>
    <t>ИТОГО</t>
  </si>
  <si>
    <t>Утверждено                                                       постановлением Администрации города Воткинска
от ______________ №_______________</t>
  </si>
  <si>
    <t>Перечень остатков субсидий на 01.01.2025,  предоставленных в 2024 году из бюджета муниципального образования «Город Воткинск» бюджетным и автономным учреждениям, подведомственным Управлению образования Администрации города Воткинска, в том числе подлежащих к использованию в 2025 году</t>
  </si>
</sst>
</file>

<file path=xl/styles.xml><?xml version="1.0" encoding="utf-8"?>
<styleSheet xmlns="http://schemas.openxmlformats.org/spreadsheetml/2006/main">
  <numFmts count="6">
    <numFmt numFmtId="164" formatCode="#,##0;[Red]\-#,##0"/>
    <numFmt numFmtId="165" formatCode="#,##0.00_ ;[Red]\-#,##0.00\ "/>
    <numFmt numFmtId="166" formatCode="#,##0.00;[Red]#,##0.00"/>
    <numFmt numFmtId="167" formatCode="#,##0.00;[Red]\-#,##0.00"/>
    <numFmt numFmtId="168" formatCode="#,##0.00_ ;\-#,##0.00\ "/>
    <numFmt numFmtId="169" formatCode="#"/>
  </numFmts>
  <fonts count="17">
    <font>
      <sz val="10"/>
      <color rgb="FF000000"/>
      <name val="Arial"/>
      <charset val="1"/>
    </font>
    <font>
      <sz val="11"/>
      <name val="Calibri"/>
      <charset val="1"/>
    </font>
    <font>
      <sz val="11"/>
      <name val="Times New Roman"/>
      <charset val="1"/>
    </font>
    <font>
      <b/>
      <sz val="11"/>
      <name val="Times New Roman"/>
      <charset val="1"/>
    </font>
    <font>
      <sz val="11"/>
      <color rgb="FFFF0000"/>
      <name val="Times New Roman"/>
      <charset val="1"/>
    </font>
    <font>
      <b/>
      <sz val="11"/>
      <color rgb="FFC9211E"/>
      <name val="Times New Roman"/>
      <charset val="1"/>
    </font>
    <font>
      <sz val="13"/>
      <name val="Arial"/>
      <charset val="1"/>
    </font>
    <font>
      <sz val="13"/>
      <name val="Times New Roman"/>
      <charset val="1"/>
    </font>
    <font>
      <b/>
      <sz val="13"/>
      <name val="Times New Roman"/>
      <charset val="1"/>
    </font>
    <font>
      <b/>
      <sz val="9"/>
      <name val="Arial Cyr"/>
      <charset val="1"/>
    </font>
    <font>
      <sz val="13"/>
      <color rgb="FF262626"/>
      <name val="Times New Roman"/>
      <charset val="1"/>
    </font>
    <font>
      <b/>
      <sz val="13"/>
      <color rgb="FFC9211E"/>
      <name val="Times New Roman"/>
      <charset val="1"/>
    </font>
    <font>
      <sz val="13"/>
      <name val="Times New Roman"/>
      <charset val="204"/>
    </font>
    <font>
      <sz val="13"/>
      <name val="Calibri"/>
      <charset val="1"/>
    </font>
    <font>
      <b/>
      <sz val="13"/>
      <name val="Calibri"/>
      <charset val="1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FFA6"/>
        <bgColor rgb="FFFFFFCC"/>
      </patternFill>
    </fill>
    <fill>
      <patternFill patternType="solid">
        <fgColor rgb="FFFF972F"/>
        <bgColor rgb="FFFF808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1" fillId="0" borderId="0" xfId="0" applyFont="1"/>
    <xf numFmtId="49" fontId="2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distributed" wrapText="1"/>
    </xf>
    <xf numFmtId="49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distributed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right" vertical="top" wrapText="1"/>
    </xf>
    <xf numFmtId="4" fontId="2" fillId="0" borderId="2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/>
    </xf>
    <xf numFmtId="49" fontId="2" fillId="0" borderId="2" xfId="0" applyNumberFormat="1" applyFont="1" applyBorder="1" applyAlignment="1">
      <alignment horizontal="center" vertical="top"/>
    </xf>
    <xf numFmtId="164" fontId="2" fillId="0" borderId="2" xfId="0" applyNumberFormat="1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distributed" wrapText="1"/>
    </xf>
    <xf numFmtId="165" fontId="2" fillId="0" borderId="2" xfId="0" applyNumberFormat="1" applyFont="1" applyBorder="1" applyAlignment="1">
      <alignment horizontal="right" vertical="top"/>
    </xf>
    <xf numFmtId="2" fontId="2" fillId="0" borderId="2" xfId="0" applyNumberFormat="1" applyFont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165" fontId="2" fillId="2" borderId="2" xfId="0" applyNumberFormat="1" applyFont="1" applyFill="1" applyBorder="1" applyAlignment="1">
      <alignment horizontal="right" vertical="top"/>
    </xf>
    <xf numFmtId="49" fontId="2" fillId="0" borderId="2" xfId="0" applyNumberFormat="1" applyFont="1" applyBorder="1" applyAlignment="1">
      <alignment horizontal="center" wrapText="1"/>
    </xf>
    <xf numFmtId="165" fontId="2" fillId="3" borderId="2" xfId="0" applyNumberFormat="1" applyFont="1" applyFill="1" applyBorder="1" applyAlignment="1">
      <alignment horizontal="right" vertical="top"/>
    </xf>
    <xf numFmtId="165" fontId="2" fillId="4" borderId="2" xfId="0" applyNumberFormat="1" applyFont="1" applyFill="1" applyBorder="1" applyAlignment="1">
      <alignment horizontal="right" vertical="top"/>
    </xf>
    <xf numFmtId="49" fontId="2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4" fontId="3" fillId="0" borderId="2" xfId="0" applyNumberFormat="1" applyFont="1" applyBorder="1" applyAlignment="1">
      <alignment horizontal="center" vertical="distributed" wrapText="1"/>
    </xf>
    <xf numFmtId="165" fontId="3" fillId="2" borderId="2" xfId="0" applyNumberFormat="1" applyFont="1" applyFill="1" applyBorder="1" applyAlignment="1">
      <alignment horizontal="right" vertical="top"/>
    </xf>
    <xf numFmtId="0" fontId="2" fillId="0" borderId="2" xfId="0" applyFont="1" applyBorder="1" applyAlignment="1">
      <alignment horizontal="center" vertical="top"/>
    </xf>
    <xf numFmtId="4" fontId="3" fillId="0" borderId="2" xfId="0" applyNumberFormat="1" applyFont="1" applyBorder="1" applyAlignment="1">
      <alignment horizontal="center" wrapText="1"/>
    </xf>
    <xf numFmtId="0" fontId="4" fillId="0" borderId="0" xfId="0" applyFont="1" applyAlignment="1">
      <alignment horizontal="left" vertical="top"/>
    </xf>
    <xf numFmtId="166" fontId="2" fillId="2" borderId="2" xfId="0" applyNumberFormat="1" applyFont="1" applyFill="1" applyBorder="1" applyAlignment="1">
      <alignment horizontal="right" vertical="top"/>
    </xf>
    <xf numFmtId="165" fontId="2" fillId="5" borderId="2" xfId="0" applyNumberFormat="1" applyFont="1" applyFill="1" applyBorder="1" applyAlignment="1">
      <alignment horizontal="right" vertical="top"/>
    </xf>
    <xf numFmtId="167" fontId="3" fillId="0" borderId="2" xfId="0" applyNumberFormat="1" applyFont="1" applyBorder="1" applyAlignment="1">
      <alignment horizontal="center" vertical="distributed" wrapText="1"/>
    </xf>
    <xf numFmtId="0" fontId="5" fillId="0" borderId="0" xfId="0" applyFont="1" applyAlignment="1">
      <alignment horizontal="left" vertical="top"/>
    </xf>
    <xf numFmtId="49" fontId="2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top"/>
    </xf>
    <xf numFmtId="165" fontId="2" fillId="0" borderId="2" xfId="0" applyNumberFormat="1" applyFont="1" applyBorder="1" applyAlignment="1">
      <alignment horizontal="center" wrapText="1"/>
    </xf>
    <xf numFmtId="165" fontId="3" fillId="0" borderId="2" xfId="0" applyNumberFormat="1" applyFont="1" applyBorder="1" applyAlignment="1">
      <alignment horizontal="center"/>
    </xf>
    <xf numFmtId="165" fontId="2" fillId="0" borderId="2" xfId="0" applyNumberFormat="1" applyFont="1" applyBorder="1"/>
    <xf numFmtId="165" fontId="3" fillId="2" borderId="2" xfId="0" applyNumberFormat="1" applyFont="1" applyFill="1" applyBorder="1"/>
    <xf numFmtId="2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165" fontId="2" fillId="0" borderId="2" xfId="0" applyNumberFormat="1" applyFont="1" applyBorder="1" applyAlignment="1">
      <alignment horizontal="center"/>
    </xf>
    <xf numFmtId="4" fontId="2" fillId="0" borderId="2" xfId="0" applyNumberFormat="1" applyFont="1" applyBorder="1"/>
    <xf numFmtId="165" fontId="5" fillId="0" borderId="2" xfId="0" applyNumberFormat="1" applyFont="1" applyBorder="1"/>
    <xf numFmtId="165" fontId="3" fillId="0" borderId="2" xfId="0" applyNumberFormat="1" applyFont="1" applyBorder="1"/>
    <xf numFmtId="0" fontId="2" fillId="0" borderId="0" xfId="0" applyFont="1"/>
    <xf numFmtId="0" fontId="2" fillId="0" borderId="2" xfId="0" applyFont="1" applyBorder="1" applyAlignment="1">
      <alignment horizontal="center" vertical="center"/>
    </xf>
    <xf numFmtId="168" fontId="2" fillId="0" borderId="2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 vertical="top"/>
    </xf>
    <xf numFmtId="168" fontId="1" fillId="0" borderId="0" xfId="0" applyNumberFormat="1" applyFont="1" applyAlignment="1">
      <alignment horizontal="center" vertical="top"/>
    </xf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165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top"/>
    </xf>
    <xf numFmtId="4" fontId="7" fillId="0" borderId="1" xfId="0" applyNumberFormat="1" applyFont="1" applyBorder="1" applyAlignment="1">
      <alignment horizontal="right" vertical="top" wrapText="1"/>
    </xf>
    <xf numFmtId="4" fontId="7" fillId="0" borderId="2" xfId="0" applyNumberFormat="1" applyFont="1" applyBorder="1" applyAlignment="1">
      <alignment horizontal="right" vertical="top"/>
    </xf>
    <xf numFmtId="165" fontId="6" fillId="0" borderId="0" xfId="0" applyNumberFormat="1" applyFont="1"/>
    <xf numFmtId="0" fontId="8" fillId="0" borderId="2" xfId="0" applyFont="1" applyBorder="1" applyAlignment="1">
      <alignment horizontal="center" vertical="top"/>
    </xf>
    <xf numFmtId="165" fontId="8" fillId="0" borderId="2" xfId="0" applyNumberFormat="1" applyFont="1" applyBorder="1" applyAlignment="1">
      <alignment horizontal="center" vertical="center" wrapText="1"/>
    </xf>
    <xf numFmtId="4" fontId="6" fillId="0" borderId="0" xfId="0" applyNumberFormat="1" applyFont="1"/>
    <xf numFmtId="0" fontId="7" fillId="0" borderId="2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right" vertical="top" wrapText="1"/>
    </xf>
    <xf numFmtId="0" fontId="6" fillId="0" borderId="4" xfId="0" applyFont="1" applyBorder="1"/>
    <xf numFmtId="49" fontId="7" fillId="0" borderId="2" xfId="0" applyNumberFormat="1" applyFont="1" applyBorder="1" applyAlignment="1">
      <alignment horizontal="center" vertical="distributed" wrapText="1"/>
    </xf>
    <xf numFmtId="165" fontId="7" fillId="0" borderId="2" xfId="0" applyNumberFormat="1" applyFont="1" applyBorder="1" applyAlignment="1">
      <alignment horizontal="right" vertical="top"/>
    </xf>
    <xf numFmtId="2" fontId="7" fillId="0" borderId="2" xfId="0" applyNumberFormat="1" applyFont="1" applyBorder="1" applyAlignment="1">
      <alignment horizontal="right" vertical="top"/>
    </xf>
    <xf numFmtId="49" fontId="7" fillId="0" borderId="2" xfId="0" applyNumberFormat="1" applyFont="1" applyBorder="1" applyAlignment="1">
      <alignment horizontal="center" wrapText="1"/>
    </xf>
    <xf numFmtId="165" fontId="7" fillId="2" borderId="2" xfId="0" applyNumberFormat="1" applyFont="1" applyFill="1" applyBorder="1" applyAlignment="1">
      <alignment horizontal="right" vertical="top"/>
    </xf>
    <xf numFmtId="49" fontId="7" fillId="2" borderId="2" xfId="0" applyNumberFormat="1" applyFont="1" applyFill="1" applyBorder="1" applyAlignment="1">
      <alignment horizontal="center" vertical="distributed" wrapText="1"/>
    </xf>
    <xf numFmtId="49" fontId="7" fillId="0" borderId="2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top"/>
    </xf>
    <xf numFmtId="4" fontId="8" fillId="2" borderId="2" xfId="0" applyNumberFormat="1" applyFont="1" applyFill="1" applyBorder="1" applyAlignment="1">
      <alignment horizontal="center" vertical="distributed" wrapText="1"/>
    </xf>
    <xf numFmtId="165" fontId="8" fillId="2" borderId="2" xfId="0" applyNumberFormat="1" applyFont="1" applyFill="1" applyBorder="1" applyAlignment="1">
      <alignment horizontal="right" vertical="top"/>
    </xf>
    <xf numFmtId="49" fontId="7" fillId="2" borderId="2" xfId="0" applyNumberFormat="1" applyFont="1" applyFill="1" applyBorder="1" applyAlignment="1">
      <alignment horizontal="center" wrapText="1"/>
    </xf>
    <xf numFmtId="4" fontId="8" fillId="0" borderId="2" xfId="0" applyNumberFormat="1" applyFont="1" applyBorder="1" applyAlignment="1">
      <alignment horizontal="center" vertical="distributed" wrapText="1"/>
    </xf>
    <xf numFmtId="4" fontId="8" fillId="0" borderId="2" xfId="0" applyNumberFormat="1" applyFont="1" applyBorder="1" applyAlignment="1">
      <alignment horizontal="center" wrapText="1"/>
    </xf>
    <xf numFmtId="0" fontId="6" fillId="0" borderId="0" xfId="0" applyFont="1" applyAlignment="1">
      <alignment horizontal="left" indent="1"/>
    </xf>
    <xf numFmtId="166" fontId="7" fillId="2" borderId="2" xfId="0" applyNumberFormat="1" applyFont="1" applyFill="1" applyBorder="1" applyAlignment="1">
      <alignment horizontal="right" vertical="top"/>
    </xf>
    <xf numFmtId="167" fontId="8" fillId="0" borderId="2" xfId="0" applyNumberFormat="1" applyFont="1" applyBorder="1" applyAlignment="1">
      <alignment horizontal="center" vertical="distributed" wrapText="1"/>
    </xf>
    <xf numFmtId="0" fontId="10" fillId="0" borderId="0" xfId="0" applyFont="1" applyAlignment="1">
      <alignment horizontal="center" wrapText="1"/>
    </xf>
    <xf numFmtId="49" fontId="8" fillId="0" borderId="2" xfId="0" applyNumberFormat="1" applyFont="1" applyBorder="1" applyAlignment="1">
      <alignment horizontal="center" vertical="top"/>
    </xf>
    <xf numFmtId="165" fontId="7" fillId="0" borderId="2" xfId="0" applyNumberFormat="1" applyFont="1" applyBorder="1" applyAlignment="1">
      <alignment horizontal="right" vertical="center"/>
    </xf>
    <xf numFmtId="4" fontId="7" fillId="0" borderId="2" xfId="0" applyNumberFormat="1" applyFont="1" applyBorder="1" applyAlignment="1">
      <alignment horizontal="right" vertical="center"/>
    </xf>
    <xf numFmtId="49" fontId="8" fillId="0" borderId="2" xfId="0" applyNumberFormat="1" applyFont="1" applyBorder="1" applyAlignment="1">
      <alignment horizontal="center" vertical="center"/>
    </xf>
    <xf numFmtId="165" fontId="7" fillId="2" borderId="2" xfId="0" applyNumberFormat="1" applyFont="1" applyFill="1" applyBorder="1" applyAlignment="1">
      <alignment vertical="center"/>
    </xf>
    <xf numFmtId="165" fontId="7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16" fontId="7" fillId="0" borderId="2" xfId="0" applyNumberFormat="1" applyFont="1" applyBorder="1" applyAlignment="1">
      <alignment horizontal="center" vertical="center"/>
    </xf>
    <xf numFmtId="4" fontId="7" fillId="0" borderId="2" xfId="0" applyNumberFormat="1" applyFont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/>
    </xf>
    <xf numFmtId="2" fontId="7" fillId="0" borderId="2" xfId="0" applyNumberFormat="1" applyFont="1" applyBorder="1" applyAlignment="1">
      <alignment vertical="center"/>
    </xf>
    <xf numFmtId="165" fontId="7" fillId="0" borderId="2" xfId="0" applyNumberFormat="1" applyFont="1" applyBorder="1" applyAlignment="1">
      <alignment horizontal="center"/>
    </xf>
    <xf numFmtId="165" fontId="7" fillId="0" borderId="2" xfId="0" applyNumberFormat="1" applyFont="1" applyBorder="1"/>
    <xf numFmtId="0" fontId="7" fillId="0" borderId="2" xfId="0" applyFont="1" applyBorder="1"/>
    <xf numFmtId="4" fontId="7" fillId="0" borderId="2" xfId="0" applyNumberFormat="1" applyFont="1" applyBorder="1"/>
    <xf numFmtId="0" fontId="7" fillId="0" borderId="0" xfId="0" applyFont="1" applyAlignment="1">
      <alignment horizontal="center" vertical="top"/>
    </xf>
    <xf numFmtId="165" fontId="11" fillId="0" borderId="2" xfId="0" applyNumberFormat="1" applyFont="1" applyBorder="1"/>
    <xf numFmtId="165" fontId="8" fillId="0" borderId="2" xfId="0" applyNumberFormat="1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49" fontId="7" fillId="0" borderId="0" xfId="0" applyNumberFormat="1" applyFont="1" applyAlignment="1">
      <alignment horizontal="center" vertical="top"/>
    </xf>
    <xf numFmtId="49" fontId="7" fillId="0" borderId="5" xfId="0" applyNumberFormat="1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2" borderId="5" xfId="0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/>
    </xf>
    <xf numFmtId="0" fontId="7" fillId="2" borderId="5" xfId="0" applyFont="1" applyFill="1" applyBorder="1"/>
    <xf numFmtId="4" fontId="7" fillId="2" borderId="5" xfId="0" applyNumberFormat="1" applyFont="1" applyFill="1" applyBorder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/>
    <xf numFmtId="4" fontId="7" fillId="2" borderId="2" xfId="0" applyNumberFormat="1" applyFont="1" applyFill="1" applyBorder="1"/>
    <xf numFmtId="49" fontId="7" fillId="2" borderId="2" xfId="0" applyNumberFormat="1" applyFont="1" applyFill="1" applyBorder="1" applyAlignment="1">
      <alignment horizontal="center" vertical="top"/>
    </xf>
    <xf numFmtId="169" fontId="7" fillId="2" borderId="2" xfId="0" applyNumberFormat="1" applyFont="1" applyFill="1" applyBorder="1" applyAlignment="1">
      <alignment horizontal="center" vertical="top"/>
    </xf>
    <xf numFmtId="2" fontId="7" fillId="2" borderId="2" xfId="0" applyNumberFormat="1" applyFont="1" applyFill="1" applyBorder="1" applyAlignment="1">
      <alignment horizontal="center"/>
    </xf>
    <xf numFmtId="2" fontId="7" fillId="2" borderId="2" xfId="0" applyNumberFormat="1" applyFont="1" applyFill="1" applyBorder="1"/>
    <xf numFmtId="169" fontId="12" fillId="2" borderId="2" xfId="0" applyNumberFormat="1" applyFont="1" applyFill="1" applyBorder="1" applyAlignment="1">
      <alignment horizontal="center" vertical="top"/>
    </xf>
    <xf numFmtId="2" fontId="13" fillId="2" borderId="2" xfId="0" applyNumberFormat="1" applyFont="1" applyFill="1" applyBorder="1" applyAlignment="1">
      <alignment horizontal="center"/>
    </xf>
    <xf numFmtId="2" fontId="13" fillId="2" borderId="2" xfId="0" applyNumberFormat="1" applyFont="1" applyFill="1" applyBorder="1"/>
    <xf numFmtId="0" fontId="13" fillId="0" borderId="0" xfId="0" applyFont="1" applyAlignment="1">
      <alignment horizontal="center" vertical="top"/>
    </xf>
    <xf numFmtId="0" fontId="14" fillId="0" borderId="2" xfId="0" applyFont="1" applyBorder="1" applyAlignment="1">
      <alignment horizontal="center" vertical="top"/>
    </xf>
    <xf numFmtId="2" fontId="13" fillId="0" borderId="2" xfId="0" applyNumberFormat="1" applyFont="1" applyBorder="1" applyAlignment="1">
      <alignment horizontal="center"/>
    </xf>
    <xf numFmtId="2" fontId="13" fillId="0" borderId="2" xfId="0" applyNumberFormat="1" applyFont="1" applyBorder="1"/>
    <xf numFmtId="4" fontId="8" fillId="0" borderId="2" xfId="0" applyNumberFormat="1" applyFont="1" applyBorder="1"/>
    <xf numFmtId="168" fontId="13" fillId="0" borderId="0" xfId="0" applyNumberFormat="1" applyFont="1" applyAlignment="1">
      <alignment horizontal="center" vertical="top"/>
    </xf>
    <xf numFmtId="0" fontId="13" fillId="0" borderId="0" xfId="0" applyFont="1" applyAlignment="1">
      <alignment horizontal="center"/>
    </xf>
    <xf numFmtId="0" fontId="13" fillId="0" borderId="0" xfId="0" applyFont="1"/>
    <xf numFmtId="4" fontId="7" fillId="0" borderId="0" xfId="0" applyNumberFormat="1" applyFont="1"/>
    <xf numFmtId="0" fontId="7" fillId="0" borderId="2" xfId="0" applyFont="1" applyBorder="1" applyAlignment="1">
      <alignment horizontal="center" vertical="top"/>
    </xf>
    <xf numFmtId="49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top" wrapText="1"/>
    </xf>
    <xf numFmtId="164" fontId="7" fillId="0" borderId="2" xfId="0" applyNumberFormat="1" applyFont="1" applyBorder="1" applyAlignment="1">
      <alignment vertical="top"/>
    </xf>
    <xf numFmtId="49" fontId="7" fillId="2" borderId="2" xfId="0" applyNumberFormat="1" applyFont="1" applyFill="1" applyBorder="1" applyAlignment="1">
      <alignment horizontal="center" vertical="top" wrapText="1"/>
    </xf>
    <xf numFmtId="49" fontId="7" fillId="0" borderId="2" xfId="0" applyNumberFormat="1" applyFont="1" applyBorder="1" applyAlignment="1">
      <alignment horizontal="center" vertical="top" wrapText="1"/>
    </xf>
    <xf numFmtId="49" fontId="7" fillId="0" borderId="4" xfId="0" applyNumberFormat="1" applyFont="1" applyBorder="1" applyAlignment="1">
      <alignment vertical="top"/>
    </xf>
    <xf numFmtId="0" fontId="13" fillId="0" borderId="2" xfId="0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49" fontId="2" fillId="0" borderId="3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164" fontId="2" fillId="0" borderId="2" xfId="0" applyNumberFormat="1" applyFont="1" applyBorder="1" applyAlignment="1">
      <alignment horizontal="center" vertical="top"/>
    </xf>
    <xf numFmtId="49" fontId="7" fillId="0" borderId="2" xfId="0" applyNumberFormat="1" applyFont="1" applyBorder="1" applyAlignment="1">
      <alignment horizontal="center" vertical="top"/>
    </xf>
    <xf numFmtId="49" fontId="7" fillId="0" borderId="2" xfId="0" applyNumberFormat="1" applyFont="1" applyBorder="1" applyAlignment="1">
      <alignment horizontal="center" vertical="distributed" wrapText="1"/>
    </xf>
    <xf numFmtId="165" fontId="7" fillId="0" borderId="2" xfId="0" applyNumberFormat="1" applyFont="1" applyBorder="1" applyAlignment="1">
      <alignment horizontal="right" vertical="top"/>
    </xf>
    <xf numFmtId="4" fontId="7" fillId="0" borderId="2" xfId="0" applyNumberFormat="1" applyFont="1" applyBorder="1" applyAlignment="1">
      <alignment horizontal="right" vertical="top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49" fontId="7" fillId="0" borderId="1" xfId="0" applyNumberFormat="1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49" fontId="7" fillId="0" borderId="1" xfId="0" applyNumberFormat="1" applyFont="1" applyBorder="1" applyAlignment="1">
      <alignment horizontal="center" vertical="top"/>
    </xf>
    <xf numFmtId="49" fontId="7" fillId="0" borderId="4" xfId="0" applyNumberFormat="1" applyFont="1" applyBorder="1" applyAlignment="1">
      <alignment horizontal="center" vertical="top"/>
    </xf>
    <xf numFmtId="49" fontId="7" fillId="0" borderId="3" xfId="0" applyNumberFormat="1" applyFont="1" applyBorder="1" applyAlignment="1">
      <alignment horizontal="center" vertical="top"/>
    </xf>
    <xf numFmtId="49" fontId="7" fillId="0" borderId="2" xfId="0" applyNumberFormat="1" applyFont="1" applyBorder="1" applyAlignment="1">
      <alignment horizontal="center" wrapText="1"/>
    </xf>
    <xf numFmtId="165" fontId="7" fillId="2" borderId="2" xfId="0" applyNumberFormat="1" applyFont="1" applyFill="1" applyBorder="1" applyAlignment="1">
      <alignment horizontal="right" vertical="top"/>
    </xf>
    <xf numFmtId="2" fontId="7" fillId="0" borderId="2" xfId="0" applyNumberFormat="1" applyFont="1" applyBorder="1" applyAlignment="1">
      <alignment horizontal="right" vertical="top"/>
    </xf>
    <xf numFmtId="0" fontId="7" fillId="0" borderId="1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49" fontId="7" fillId="2" borderId="2" xfId="0" applyNumberFormat="1" applyFont="1" applyFill="1" applyBorder="1" applyAlignment="1">
      <alignment horizontal="center" wrapText="1"/>
    </xf>
    <xf numFmtId="49" fontId="7" fillId="0" borderId="4" xfId="0" applyNumberFormat="1" applyFont="1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top"/>
    </xf>
    <xf numFmtId="164" fontId="7" fillId="0" borderId="4" xfId="0" applyNumberFormat="1" applyFont="1" applyBorder="1" applyAlignment="1">
      <alignment horizontal="center" vertical="top"/>
    </xf>
    <xf numFmtId="164" fontId="7" fillId="0" borderId="3" xfId="0" applyNumberFormat="1" applyFont="1" applyBorder="1" applyAlignment="1">
      <alignment horizontal="center" vertical="top"/>
    </xf>
    <xf numFmtId="164" fontId="7" fillId="0" borderId="2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A6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72F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26262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W202"/>
  <sheetViews>
    <sheetView topLeftCell="A127" zoomScale="61" zoomScaleNormal="61" workbookViewId="0">
      <selection activeCell="T152" sqref="T152"/>
    </sheetView>
  </sheetViews>
  <sheetFormatPr defaultColWidth="8.6640625" defaultRowHeight="14.4"/>
  <cols>
    <col min="1" max="1" width="2.88671875" style="1" customWidth="1"/>
    <col min="2" max="2" width="6.44140625" style="2" customWidth="1"/>
    <col min="3" max="3" width="25.88671875" style="3" customWidth="1"/>
    <col min="4" max="4" width="19.88671875" style="3" customWidth="1"/>
    <col min="5" max="5" width="22.44140625" style="4" customWidth="1"/>
    <col min="6" max="6" width="8.5546875" style="1" customWidth="1"/>
    <col min="7" max="9" width="14.33203125" style="1" customWidth="1"/>
    <col min="10" max="10" width="15.6640625" style="5" hidden="1" customWidth="1"/>
    <col min="11" max="11" width="8.109375" style="6" hidden="1" customWidth="1"/>
    <col min="12" max="14" width="8.109375" style="1" hidden="1" customWidth="1"/>
    <col min="15" max="257" width="8.109375" style="1" customWidth="1"/>
  </cols>
  <sheetData>
    <row r="2" spans="2:11" s="7" customFormat="1" ht="42" customHeight="1">
      <c r="B2" s="8" t="s">
        <v>0</v>
      </c>
      <c r="C2" s="9" t="s">
        <v>1</v>
      </c>
      <c r="D2" s="9" t="s">
        <v>2</v>
      </c>
      <c r="E2" s="10" t="s">
        <v>3</v>
      </c>
      <c r="F2" s="10" t="s">
        <v>4</v>
      </c>
      <c r="G2" s="11" t="s">
        <v>5</v>
      </c>
      <c r="H2" s="11" t="s">
        <v>6</v>
      </c>
      <c r="I2" s="10" t="s">
        <v>7</v>
      </c>
      <c r="J2" s="12"/>
      <c r="K2" s="13"/>
    </row>
    <row r="3" spans="2:11" s="7" customFormat="1" ht="81" customHeight="1">
      <c r="B3" s="8" t="s">
        <v>8</v>
      </c>
      <c r="C3" s="14" t="s">
        <v>9</v>
      </c>
      <c r="D3" s="9" t="s">
        <v>10</v>
      </c>
      <c r="E3" s="10" t="s">
        <v>11</v>
      </c>
      <c r="F3" s="10" t="s">
        <v>12</v>
      </c>
      <c r="G3" s="15">
        <v>2193</v>
      </c>
      <c r="H3" s="15">
        <v>0</v>
      </c>
      <c r="I3" s="16">
        <f t="shared" ref="I3:I10" si="0">G3-H3</f>
        <v>2193</v>
      </c>
      <c r="J3" s="12"/>
      <c r="K3" s="13"/>
    </row>
    <row r="4" spans="2:11" s="17" customFormat="1" ht="27.6">
      <c r="B4" s="154" t="s">
        <v>13</v>
      </c>
      <c r="C4" s="158" t="s">
        <v>14</v>
      </c>
      <c r="D4" s="18" t="s">
        <v>15</v>
      </c>
      <c r="E4" s="20" t="s">
        <v>16</v>
      </c>
      <c r="F4" s="18"/>
      <c r="G4" s="21"/>
      <c r="H4" s="21"/>
      <c r="I4" s="22">
        <f t="shared" si="0"/>
        <v>0</v>
      </c>
      <c r="J4" s="23"/>
      <c r="K4" s="24"/>
    </row>
    <row r="5" spans="2:11" s="17" customFormat="1" ht="110.4">
      <c r="B5" s="154"/>
      <c r="C5" s="158"/>
      <c r="D5" s="18" t="s">
        <v>17</v>
      </c>
      <c r="E5" s="20" t="s">
        <v>18</v>
      </c>
      <c r="F5" s="18"/>
      <c r="G5" s="25"/>
      <c r="H5" s="21"/>
      <c r="I5" s="22">
        <f t="shared" si="0"/>
        <v>0</v>
      </c>
      <c r="J5" s="23"/>
      <c r="K5" s="24"/>
    </row>
    <row r="6" spans="2:11" s="17" customFormat="1" ht="138">
      <c r="B6" s="154"/>
      <c r="C6" s="158"/>
      <c r="D6" s="18" t="s">
        <v>19</v>
      </c>
      <c r="E6" s="20" t="s">
        <v>20</v>
      </c>
      <c r="F6" s="18"/>
      <c r="G6" s="21"/>
      <c r="H6" s="21"/>
      <c r="I6" s="22">
        <f t="shared" si="0"/>
        <v>0</v>
      </c>
      <c r="J6" s="23"/>
      <c r="K6" s="24"/>
    </row>
    <row r="7" spans="2:11" s="17" customFormat="1" ht="27.6">
      <c r="B7" s="154"/>
      <c r="C7" s="158"/>
      <c r="D7" s="18" t="s">
        <v>21</v>
      </c>
      <c r="E7" s="26" t="s">
        <v>22</v>
      </c>
      <c r="F7" s="18"/>
      <c r="G7" s="21"/>
      <c r="H7" s="21"/>
      <c r="I7" s="22">
        <f t="shared" si="0"/>
        <v>0</v>
      </c>
      <c r="J7" s="23"/>
      <c r="K7" s="24"/>
    </row>
    <row r="8" spans="2:11" s="17" customFormat="1" ht="27.6">
      <c r="B8" s="154"/>
      <c r="C8" s="158"/>
      <c r="D8" s="18" t="s">
        <v>23</v>
      </c>
      <c r="E8" s="26" t="s">
        <v>22</v>
      </c>
      <c r="F8" s="18"/>
      <c r="G8" s="21"/>
      <c r="H8" s="21"/>
      <c r="I8" s="22">
        <f t="shared" si="0"/>
        <v>0</v>
      </c>
      <c r="J8" s="23" t="s">
        <v>24</v>
      </c>
      <c r="K8" s="24"/>
    </row>
    <row r="9" spans="2:11" s="17" customFormat="1" ht="27.6">
      <c r="B9" s="154"/>
      <c r="C9" s="158"/>
      <c r="D9" s="18" t="s">
        <v>25</v>
      </c>
      <c r="E9" s="26" t="s">
        <v>22</v>
      </c>
      <c r="F9" s="18"/>
      <c r="G9" s="27"/>
      <c r="H9" s="21"/>
      <c r="I9" s="22">
        <f t="shared" si="0"/>
        <v>0</v>
      </c>
      <c r="J9" s="23"/>
      <c r="K9" s="24"/>
    </row>
    <row r="10" spans="2:11" s="17" customFormat="1" ht="41.4">
      <c r="B10" s="154"/>
      <c r="C10" s="158"/>
      <c r="D10" s="18" t="s">
        <v>26</v>
      </c>
      <c r="E10" s="26" t="s">
        <v>27</v>
      </c>
      <c r="F10" s="18"/>
      <c r="G10" s="28"/>
      <c r="H10" s="21"/>
      <c r="I10" s="22">
        <f t="shared" si="0"/>
        <v>0</v>
      </c>
      <c r="J10" s="23" t="s">
        <v>24</v>
      </c>
      <c r="K10" s="24"/>
    </row>
    <row r="11" spans="2:11" s="17" customFormat="1" ht="13.8">
      <c r="B11" s="154"/>
      <c r="C11" s="158" t="s">
        <v>28</v>
      </c>
      <c r="D11" s="18" t="s">
        <v>29</v>
      </c>
      <c r="E11" s="26" t="s">
        <v>12</v>
      </c>
      <c r="F11" s="18" t="s">
        <v>30</v>
      </c>
      <c r="G11" s="28"/>
      <c r="H11" s="21">
        <v>15112.03</v>
      </c>
      <c r="I11" s="22"/>
      <c r="J11" s="23"/>
      <c r="K11" s="24"/>
    </row>
    <row r="12" spans="2:11" s="17" customFormat="1" ht="41.4">
      <c r="B12" s="154"/>
      <c r="C12" s="158"/>
      <c r="D12" s="18" t="s">
        <v>31</v>
      </c>
      <c r="E12" s="20" t="s">
        <v>32</v>
      </c>
      <c r="F12" s="18"/>
      <c r="G12" s="21"/>
      <c r="H12" s="21"/>
      <c r="I12" s="22">
        <f t="shared" ref="I12:I20" si="1">G12-H12</f>
        <v>0</v>
      </c>
      <c r="J12" s="23"/>
      <c r="K12" s="24"/>
    </row>
    <row r="13" spans="2:11" s="17" customFormat="1" ht="13.8">
      <c r="B13" s="29"/>
      <c r="C13" s="30"/>
      <c r="D13" s="31" t="s">
        <v>33</v>
      </c>
      <c r="E13" s="32">
        <f>G4+G5+G6+G7+G8+G9+G10+G12</f>
        <v>0</v>
      </c>
      <c r="F13" s="18"/>
      <c r="G13" s="33"/>
      <c r="H13" s="21"/>
      <c r="I13" s="22">
        <f t="shared" si="1"/>
        <v>0</v>
      </c>
      <c r="J13" s="23"/>
      <c r="K13" s="24"/>
    </row>
    <row r="14" spans="2:11" s="17" customFormat="1" ht="27.6">
      <c r="B14" s="154" t="s">
        <v>34</v>
      </c>
      <c r="C14" s="158" t="s">
        <v>35</v>
      </c>
      <c r="D14" s="18" t="s">
        <v>21</v>
      </c>
      <c r="E14" s="26" t="s">
        <v>22</v>
      </c>
      <c r="F14" s="18"/>
      <c r="G14" s="21"/>
      <c r="H14" s="21"/>
      <c r="I14" s="22">
        <f t="shared" si="1"/>
        <v>0</v>
      </c>
      <c r="J14" s="23"/>
      <c r="K14" s="24"/>
    </row>
    <row r="15" spans="2:11" s="17" customFormat="1" ht="110.4">
      <c r="B15" s="154"/>
      <c r="C15" s="158"/>
      <c r="D15" s="18" t="s">
        <v>19</v>
      </c>
      <c r="E15" s="20" t="s">
        <v>18</v>
      </c>
      <c r="F15" s="18"/>
      <c r="G15" s="21"/>
      <c r="H15" s="21"/>
      <c r="I15" s="22">
        <f t="shared" si="1"/>
        <v>0</v>
      </c>
      <c r="J15" s="23"/>
      <c r="K15" s="24"/>
    </row>
    <row r="16" spans="2:11" s="17" customFormat="1" ht="138">
      <c r="B16" s="154"/>
      <c r="C16" s="158"/>
      <c r="D16" s="18" t="s">
        <v>17</v>
      </c>
      <c r="E16" s="20" t="s">
        <v>20</v>
      </c>
      <c r="F16" s="18"/>
      <c r="G16" s="25"/>
      <c r="H16" s="21"/>
      <c r="I16" s="22">
        <f t="shared" si="1"/>
        <v>0</v>
      </c>
      <c r="J16" s="23"/>
      <c r="K16" s="24"/>
    </row>
    <row r="17" spans="2:11" s="17" customFormat="1" ht="41.4">
      <c r="B17" s="154"/>
      <c r="C17" s="158"/>
      <c r="D17" s="18" t="s">
        <v>31</v>
      </c>
      <c r="E17" s="20" t="s">
        <v>32</v>
      </c>
      <c r="F17" s="18"/>
      <c r="G17" s="21"/>
      <c r="H17" s="21"/>
      <c r="I17" s="22">
        <f t="shared" si="1"/>
        <v>0</v>
      </c>
      <c r="J17" s="23"/>
      <c r="K17" s="24"/>
    </row>
    <row r="18" spans="2:11" s="17" customFormat="1" ht="69">
      <c r="B18" s="154"/>
      <c r="C18" s="158"/>
      <c r="D18" s="18" t="s">
        <v>36</v>
      </c>
      <c r="E18" s="20" t="s">
        <v>37</v>
      </c>
      <c r="F18" s="18"/>
      <c r="G18" s="21"/>
      <c r="H18" s="21"/>
      <c r="I18" s="22">
        <f t="shared" si="1"/>
        <v>0</v>
      </c>
      <c r="J18" s="23"/>
      <c r="K18" s="24" t="s">
        <v>38</v>
      </c>
    </row>
    <row r="19" spans="2:11" s="17" customFormat="1" ht="27.6">
      <c r="B19" s="154"/>
      <c r="C19" s="158"/>
      <c r="D19" s="18" t="s">
        <v>23</v>
      </c>
      <c r="E19" s="26" t="s">
        <v>22</v>
      </c>
      <c r="F19" s="18"/>
      <c r="G19" s="21"/>
      <c r="H19" s="21"/>
      <c r="I19" s="22">
        <f t="shared" si="1"/>
        <v>0</v>
      </c>
      <c r="J19" s="23"/>
      <c r="K19" s="24"/>
    </row>
    <row r="20" spans="2:11" s="17" customFormat="1" ht="27.6">
      <c r="B20" s="154"/>
      <c r="C20" s="158"/>
      <c r="D20" s="18" t="s">
        <v>25</v>
      </c>
      <c r="E20" s="26" t="s">
        <v>22</v>
      </c>
      <c r="F20" s="18"/>
      <c r="G20" s="27"/>
      <c r="H20" s="21"/>
      <c r="I20" s="22">
        <f t="shared" si="1"/>
        <v>0</v>
      </c>
      <c r="J20" s="23"/>
      <c r="K20" s="24"/>
    </row>
    <row r="21" spans="2:11" s="17" customFormat="1" ht="13.8">
      <c r="B21" s="154"/>
      <c r="C21" s="158" t="s">
        <v>28</v>
      </c>
      <c r="D21" s="18" t="s">
        <v>29</v>
      </c>
      <c r="E21" s="26" t="s">
        <v>12</v>
      </c>
      <c r="F21" s="18" t="s">
        <v>39</v>
      </c>
      <c r="G21" s="27"/>
      <c r="H21" s="21">
        <v>0.01</v>
      </c>
      <c r="I21" s="22"/>
      <c r="J21" s="23"/>
      <c r="K21" s="24"/>
    </row>
    <row r="22" spans="2:11" s="17" customFormat="1" ht="41.4">
      <c r="B22" s="154"/>
      <c r="C22" s="158"/>
      <c r="D22" s="18" t="s">
        <v>26</v>
      </c>
      <c r="E22" s="26" t="s">
        <v>27</v>
      </c>
      <c r="F22" s="18"/>
      <c r="G22" s="28"/>
      <c r="H22" s="21"/>
      <c r="I22" s="22">
        <f t="shared" ref="I22:I29" si="2">G22-H22</f>
        <v>0</v>
      </c>
      <c r="J22" s="23"/>
      <c r="K22" s="24"/>
    </row>
    <row r="23" spans="2:11" s="17" customFormat="1" ht="13.8">
      <c r="B23" s="29"/>
      <c r="C23" s="30"/>
      <c r="D23" s="31" t="s">
        <v>33</v>
      </c>
      <c r="E23" s="32">
        <f>G14+G15+G16+G17+G18+G19+G20+G22</f>
        <v>0</v>
      </c>
      <c r="F23" s="18"/>
      <c r="G23" s="33"/>
      <c r="H23" s="21"/>
      <c r="I23" s="22">
        <f t="shared" si="2"/>
        <v>0</v>
      </c>
      <c r="J23" s="23"/>
      <c r="K23" s="24"/>
    </row>
    <row r="24" spans="2:11" s="17" customFormat="1" ht="27.6">
      <c r="B24" s="154" t="s">
        <v>40</v>
      </c>
      <c r="C24" s="155" t="s">
        <v>41</v>
      </c>
      <c r="D24" s="18" t="s">
        <v>23</v>
      </c>
      <c r="E24" s="26" t="s">
        <v>22</v>
      </c>
      <c r="F24" s="18"/>
      <c r="G24" s="21"/>
      <c r="H24" s="21"/>
      <c r="I24" s="22">
        <f t="shared" si="2"/>
        <v>0</v>
      </c>
      <c r="J24" s="23"/>
      <c r="K24" s="24"/>
    </row>
    <row r="25" spans="2:11" s="17" customFormat="1" ht="110.4">
      <c r="B25" s="154"/>
      <c r="C25" s="155"/>
      <c r="D25" s="18" t="s">
        <v>17</v>
      </c>
      <c r="E25" s="20" t="s">
        <v>18</v>
      </c>
      <c r="F25" s="18"/>
      <c r="G25" s="25"/>
      <c r="H25" s="21"/>
      <c r="I25" s="22">
        <f t="shared" si="2"/>
        <v>0</v>
      </c>
      <c r="J25" s="23"/>
      <c r="K25" s="24"/>
    </row>
    <row r="26" spans="2:11" s="17" customFormat="1" ht="41.4">
      <c r="B26" s="154"/>
      <c r="C26" s="155"/>
      <c r="D26" s="18" t="s">
        <v>31</v>
      </c>
      <c r="E26" s="20" t="s">
        <v>32</v>
      </c>
      <c r="F26" s="18"/>
      <c r="G26" s="21"/>
      <c r="H26" s="21"/>
      <c r="I26" s="22">
        <f t="shared" si="2"/>
        <v>0</v>
      </c>
      <c r="J26" s="23"/>
      <c r="K26" s="24"/>
    </row>
    <row r="27" spans="2:11" s="17" customFormat="1" ht="138">
      <c r="B27" s="154"/>
      <c r="C27" s="155"/>
      <c r="D27" s="18" t="s">
        <v>19</v>
      </c>
      <c r="E27" s="20" t="s">
        <v>20</v>
      </c>
      <c r="F27" s="18"/>
      <c r="G27" s="21"/>
      <c r="H27" s="21"/>
      <c r="I27" s="22">
        <f t="shared" si="2"/>
        <v>0</v>
      </c>
      <c r="J27" s="23"/>
      <c r="K27" s="24"/>
    </row>
    <row r="28" spans="2:11" s="17" customFormat="1" ht="27.6">
      <c r="B28" s="154"/>
      <c r="C28" s="155"/>
      <c r="D28" s="18" t="s">
        <v>21</v>
      </c>
      <c r="E28" s="26" t="s">
        <v>22</v>
      </c>
      <c r="F28" s="18"/>
      <c r="G28" s="21"/>
      <c r="H28" s="21"/>
      <c r="I28" s="22">
        <f t="shared" si="2"/>
        <v>0</v>
      </c>
      <c r="J28" s="23"/>
      <c r="K28" s="24"/>
    </row>
    <row r="29" spans="2:11" s="17" customFormat="1" ht="27.6">
      <c r="B29" s="154"/>
      <c r="C29" s="155"/>
      <c r="D29" s="18" t="s">
        <v>25</v>
      </c>
      <c r="E29" s="26" t="s">
        <v>22</v>
      </c>
      <c r="F29" s="18"/>
      <c r="G29" s="27"/>
      <c r="H29" s="21"/>
      <c r="I29" s="22">
        <f t="shared" si="2"/>
        <v>0</v>
      </c>
      <c r="J29" s="23"/>
      <c r="K29" s="24"/>
    </row>
    <row r="30" spans="2:11" s="17" customFormat="1" ht="13.8">
      <c r="B30" s="154"/>
      <c r="C30" s="155" t="s">
        <v>28</v>
      </c>
      <c r="D30" s="18" t="s">
        <v>29</v>
      </c>
      <c r="E30" s="26" t="s">
        <v>12</v>
      </c>
      <c r="F30" s="18" t="s">
        <v>42</v>
      </c>
      <c r="G30" s="27"/>
      <c r="H30" s="21">
        <v>10794.31</v>
      </c>
      <c r="I30" s="22"/>
      <c r="J30" s="23"/>
      <c r="K30" s="24"/>
    </row>
    <row r="31" spans="2:11" s="17" customFormat="1" ht="41.4">
      <c r="B31" s="154"/>
      <c r="C31" s="155"/>
      <c r="D31" s="18" t="s">
        <v>26</v>
      </c>
      <c r="E31" s="26" t="s">
        <v>27</v>
      </c>
      <c r="F31" s="18"/>
      <c r="G31" s="21"/>
      <c r="H31" s="21"/>
      <c r="I31" s="22">
        <f t="shared" ref="I31:I39" si="3">G31-H31</f>
        <v>0</v>
      </c>
      <c r="J31" s="23"/>
      <c r="K31" s="24"/>
    </row>
    <row r="32" spans="2:11" s="17" customFormat="1" ht="13.8">
      <c r="B32" s="29"/>
      <c r="C32" s="31"/>
      <c r="D32" s="31" t="s">
        <v>33</v>
      </c>
      <c r="E32" s="35">
        <f>G24+G25+G26+G27+G28+G29+G31</f>
        <v>0</v>
      </c>
      <c r="F32" s="18"/>
      <c r="G32" s="33"/>
      <c r="H32" s="25"/>
      <c r="I32" s="22">
        <f t="shared" si="3"/>
        <v>0</v>
      </c>
      <c r="J32" s="23"/>
      <c r="K32" s="24"/>
    </row>
    <row r="33" spans="2:11" s="17" customFormat="1" ht="27.6">
      <c r="B33" s="154" t="s">
        <v>43</v>
      </c>
      <c r="C33" s="155" t="s">
        <v>44</v>
      </c>
      <c r="D33" s="18" t="s">
        <v>21</v>
      </c>
      <c r="E33" s="26" t="s">
        <v>22</v>
      </c>
      <c r="F33" s="18"/>
      <c r="G33" s="21"/>
      <c r="H33" s="21"/>
      <c r="I33" s="22">
        <f t="shared" si="3"/>
        <v>0</v>
      </c>
      <c r="J33" s="23"/>
      <c r="K33" s="24"/>
    </row>
    <row r="34" spans="2:11" s="17" customFormat="1" ht="110.4">
      <c r="B34" s="154"/>
      <c r="C34" s="155"/>
      <c r="D34" s="18" t="s">
        <v>17</v>
      </c>
      <c r="E34" s="20" t="s">
        <v>18</v>
      </c>
      <c r="F34" s="18"/>
      <c r="G34" s="25"/>
      <c r="H34" s="21"/>
      <c r="I34" s="22">
        <f t="shared" si="3"/>
        <v>0</v>
      </c>
      <c r="J34" s="23"/>
      <c r="K34" s="24"/>
    </row>
    <row r="35" spans="2:11" s="17" customFormat="1" ht="27.6">
      <c r="B35" s="154"/>
      <c r="C35" s="155"/>
      <c r="D35" s="18" t="s">
        <v>23</v>
      </c>
      <c r="E35" s="20" t="s">
        <v>45</v>
      </c>
      <c r="F35" s="18"/>
      <c r="G35" s="21"/>
      <c r="H35" s="21"/>
      <c r="I35" s="22">
        <f t="shared" si="3"/>
        <v>0</v>
      </c>
      <c r="J35" s="23"/>
      <c r="K35" s="24"/>
    </row>
    <row r="36" spans="2:11" s="17" customFormat="1" ht="138">
      <c r="B36" s="154"/>
      <c r="C36" s="155"/>
      <c r="D36" s="18" t="s">
        <v>19</v>
      </c>
      <c r="E36" s="20" t="s">
        <v>20</v>
      </c>
      <c r="F36" s="18"/>
      <c r="G36" s="21"/>
      <c r="H36" s="21"/>
      <c r="I36" s="22">
        <f t="shared" si="3"/>
        <v>0</v>
      </c>
      <c r="J36" s="23"/>
      <c r="K36" s="24"/>
    </row>
    <row r="37" spans="2:11" s="17" customFormat="1" ht="41.4">
      <c r="B37" s="154"/>
      <c r="C37" s="155"/>
      <c r="D37" s="18" t="s">
        <v>31</v>
      </c>
      <c r="E37" s="20" t="s">
        <v>32</v>
      </c>
      <c r="F37" s="18"/>
      <c r="G37" s="21"/>
      <c r="H37" s="21"/>
      <c r="I37" s="22">
        <f t="shared" si="3"/>
        <v>0</v>
      </c>
      <c r="J37" s="23"/>
      <c r="K37" s="24"/>
    </row>
    <row r="38" spans="2:11" s="17" customFormat="1" ht="27.6">
      <c r="B38" s="154"/>
      <c r="C38" s="155"/>
      <c r="D38" s="18" t="s">
        <v>25</v>
      </c>
      <c r="E38" s="26" t="s">
        <v>22</v>
      </c>
      <c r="F38" s="18"/>
      <c r="G38" s="27"/>
      <c r="H38" s="21"/>
      <c r="I38" s="22">
        <f t="shared" si="3"/>
        <v>0</v>
      </c>
      <c r="J38" s="23"/>
      <c r="K38" s="24"/>
    </row>
    <row r="39" spans="2:11" s="17" customFormat="1" ht="41.4">
      <c r="B39" s="154"/>
      <c r="C39" s="155"/>
      <c r="D39" s="18" t="s">
        <v>26</v>
      </c>
      <c r="E39" s="26" t="s">
        <v>27</v>
      </c>
      <c r="F39" s="18"/>
      <c r="G39" s="21"/>
      <c r="H39" s="21"/>
      <c r="I39" s="22">
        <f t="shared" si="3"/>
        <v>0</v>
      </c>
      <c r="J39" s="23"/>
      <c r="K39" s="24"/>
    </row>
    <row r="40" spans="2:11" s="17" customFormat="1" ht="13.8">
      <c r="B40" s="18"/>
      <c r="C40" s="34" t="s">
        <v>28</v>
      </c>
      <c r="D40" s="18" t="s">
        <v>29</v>
      </c>
      <c r="E40" s="26" t="s">
        <v>12</v>
      </c>
      <c r="F40" s="18" t="s">
        <v>46</v>
      </c>
      <c r="G40" s="21"/>
      <c r="H40" s="21">
        <v>29733.45</v>
      </c>
      <c r="I40" s="22"/>
      <c r="J40" s="23"/>
      <c r="K40" s="24"/>
    </row>
    <row r="41" spans="2:11" s="17" customFormat="1" ht="13.8">
      <c r="B41" s="29"/>
      <c r="C41" s="31"/>
      <c r="D41" s="31" t="s">
        <v>33</v>
      </c>
      <c r="E41" s="32">
        <f>G33+G34+G35+G36+G37+G38+G39</f>
        <v>0</v>
      </c>
      <c r="F41" s="18"/>
      <c r="G41" s="33"/>
      <c r="H41" s="25"/>
      <c r="I41" s="22">
        <f t="shared" ref="I41:I48" si="4">G41-H41</f>
        <v>0</v>
      </c>
      <c r="J41" s="23"/>
      <c r="K41" s="24"/>
    </row>
    <row r="42" spans="2:11" s="17" customFormat="1" ht="27.6">
      <c r="B42" s="154" t="s">
        <v>47</v>
      </c>
      <c r="C42" s="158" t="s">
        <v>48</v>
      </c>
      <c r="D42" s="18" t="s">
        <v>21</v>
      </c>
      <c r="E42" s="26" t="s">
        <v>22</v>
      </c>
      <c r="F42" s="18"/>
      <c r="G42" s="21"/>
      <c r="H42" s="21"/>
      <c r="I42" s="22">
        <f t="shared" si="4"/>
        <v>0</v>
      </c>
      <c r="J42" s="23"/>
      <c r="K42" s="24"/>
    </row>
    <row r="43" spans="2:11" s="17" customFormat="1" ht="110.4">
      <c r="B43" s="154" t="s">
        <v>34</v>
      </c>
      <c r="C43" s="158"/>
      <c r="D43" s="18" t="s">
        <v>17</v>
      </c>
      <c r="E43" s="20" t="s">
        <v>18</v>
      </c>
      <c r="F43" s="18"/>
      <c r="G43" s="25"/>
      <c r="H43" s="21"/>
      <c r="I43" s="22">
        <f t="shared" si="4"/>
        <v>0</v>
      </c>
      <c r="J43" s="23"/>
      <c r="K43" s="24"/>
    </row>
    <row r="44" spans="2:11" s="17" customFormat="1" ht="27.6">
      <c r="B44" s="154"/>
      <c r="C44" s="158"/>
      <c r="D44" s="18" t="s">
        <v>23</v>
      </c>
      <c r="E44" s="20" t="s">
        <v>45</v>
      </c>
      <c r="F44" s="18"/>
      <c r="G44" s="21"/>
      <c r="H44" s="21"/>
      <c r="I44" s="22">
        <f t="shared" si="4"/>
        <v>0</v>
      </c>
      <c r="J44" s="23"/>
      <c r="K44" s="24"/>
    </row>
    <row r="45" spans="2:11" ht="138">
      <c r="B45" s="154"/>
      <c r="C45" s="158"/>
      <c r="D45" s="18" t="s">
        <v>19</v>
      </c>
      <c r="E45" s="20" t="s">
        <v>20</v>
      </c>
      <c r="F45" s="18"/>
      <c r="G45" s="21"/>
      <c r="H45" s="21"/>
      <c r="I45" s="22">
        <f t="shared" si="4"/>
        <v>0</v>
      </c>
      <c r="J45" s="23"/>
    </row>
    <row r="46" spans="2:11" ht="27.6">
      <c r="B46" s="154"/>
      <c r="C46" s="158"/>
      <c r="D46" s="18" t="s">
        <v>25</v>
      </c>
      <c r="E46" s="20" t="s">
        <v>45</v>
      </c>
      <c r="F46" s="18"/>
      <c r="G46" s="27"/>
      <c r="H46" s="21"/>
      <c r="I46" s="22">
        <f t="shared" si="4"/>
        <v>0</v>
      </c>
      <c r="J46" s="36"/>
    </row>
    <row r="47" spans="2:11" ht="42">
      <c r="B47" s="154"/>
      <c r="C47" s="158"/>
      <c r="D47" s="18" t="s">
        <v>26</v>
      </c>
      <c r="E47" s="26" t="s">
        <v>27</v>
      </c>
      <c r="F47" s="18"/>
      <c r="G47" s="28"/>
      <c r="H47" s="21"/>
      <c r="I47" s="22">
        <f t="shared" si="4"/>
        <v>0</v>
      </c>
      <c r="J47" s="23"/>
    </row>
    <row r="48" spans="2:11" ht="41.4">
      <c r="B48" s="154"/>
      <c r="C48" s="158"/>
      <c r="D48" s="18" t="s">
        <v>31</v>
      </c>
      <c r="E48" s="20" t="s">
        <v>32</v>
      </c>
      <c r="F48" s="18"/>
      <c r="G48" s="21"/>
      <c r="H48" s="21"/>
      <c r="I48" s="22">
        <f t="shared" si="4"/>
        <v>0</v>
      </c>
      <c r="J48" s="23"/>
    </row>
    <row r="49" spans="2:11">
      <c r="B49" s="18"/>
      <c r="C49" s="19" t="s">
        <v>28</v>
      </c>
      <c r="D49" s="18" t="s">
        <v>29</v>
      </c>
      <c r="E49" s="20" t="s">
        <v>12</v>
      </c>
      <c r="F49" s="18" t="s">
        <v>49</v>
      </c>
      <c r="G49" s="21"/>
      <c r="H49" s="21">
        <v>32481.09</v>
      </c>
      <c r="I49" s="22"/>
      <c r="J49" s="23"/>
    </row>
    <row r="50" spans="2:11">
      <c r="B50" s="29"/>
      <c r="C50" s="30"/>
      <c r="D50" s="31" t="s">
        <v>33</v>
      </c>
      <c r="E50" s="32">
        <f>G42+G43+G44+G45+G46+G47+G48</f>
        <v>0</v>
      </c>
      <c r="F50" s="18"/>
      <c r="G50" s="33"/>
      <c r="H50" s="25"/>
      <c r="I50" s="22">
        <f t="shared" ref="I50:I76" si="5">G50-H50</f>
        <v>0</v>
      </c>
      <c r="J50" s="23"/>
    </row>
    <row r="51" spans="2:11" ht="41.4">
      <c r="B51" s="154" t="s">
        <v>50</v>
      </c>
      <c r="C51" s="155" t="s">
        <v>51</v>
      </c>
      <c r="D51" s="18" t="s">
        <v>31</v>
      </c>
      <c r="E51" s="20" t="s">
        <v>32</v>
      </c>
      <c r="F51" s="18"/>
      <c r="G51" s="21"/>
      <c r="H51" s="21"/>
      <c r="I51" s="22">
        <f t="shared" si="5"/>
        <v>0</v>
      </c>
      <c r="J51" s="23"/>
    </row>
    <row r="52" spans="2:11" ht="27.6">
      <c r="B52" s="154"/>
      <c r="C52" s="155"/>
      <c r="D52" s="18" t="s">
        <v>23</v>
      </c>
      <c r="E52" s="20" t="s">
        <v>45</v>
      </c>
      <c r="F52" s="18"/>
      <c r="G52" s="21"/>
      <c r="H52" s="21"/>
      <c r="I52" s="22">
        <f t="shared" si="5"/>
        <v>0</v>
      </c>
      <c r="J52" s="23"/>
    </row>
    <row r="53" spans="2:11" ht="138">
      <c r="B53" s="154"/>
      <c r="C53" s="155"/>
      <c r="D53" s="18" t="s">
        <v>19</v>
      </c>
      <c r="E53" s="20" t="s">
        <v>20</v>
      </c>
      <c r="F53" s="18"/>
      <c r="G53" s="21"/>
      <c r="H53" s="21"/>
      <c r="I53" s="22">
        <f t="shared" si="5"/>
        <v>0</v>
      </c>
      <c r="J53" s="23"/>
    </row>
    <row r="54" spans="2:11" ht="27.6">
      <c r="B54" s="154"/>
      <c r="C54" s="155"/>
      <c r="D54" s="18" t="s">
        <v>25</v>
      </c>
      <c r="E54" s="20" t="s">
        <v>45</v>
      </c>
      <c r="F54" s="18"/>
      <c r="G54" s="27"/>
      <c r="H54" s="21"/>
      <c r="I54" s="22">
        <f t="shared" si="5"/>
        <v>0</v>
      </c>
      <c r="J54" s="36"/>
    </row>
    <row r="55" spans="2:11" ht="42">
      <c r="B55" s="154"/>
      <c r="C55" s="155"/>
      <c r="D55" s="18" t="s">
        <v>26</v>
      </c>
      <c r="E55" s="26" t="s">
        <v>27</v>
      </c>
      <c r="F55" s="18"/>
      <c r="G55" s="28"/>
      <c r="H55" s="21"/>
      <c r="I55" s="22">
        <f t="shared" si="5"/>
        <v>0</v>
      </c>
      <c r="J55" s="23"/>
    </row>
    <row r="56" spans="2:11" ht="110.4">
      <c r="B56" s="154"/>
      <c r="C56" s="155"/>
      <c r="D56" s="18" t="s">
        <v>17</v>
      </c>
      <c r="E56" s="20" t="s">
        <v>18</v>
      </c>
      <c r="F56" s="18"/>
      <c r="G56" s="25"/>
      <c r="H56" s="21"/>
      <c r="I56" s="22">
        <f t="shared" si="5"/>
        <v>0</v>
      </c>
      <c r="J56" s="23"/>
    </row>
    <row r="57" spans="2:11">
      <c r="B57" s="154"/>
      <c r="C57" s="155" t="s">
        <v>28</v>
      </c>
      <c r="D57" s="18" t="s">
        <v>29</v>
      </c>
      <c r="E57" s="26" t="s">
        <v>12</v>
      </c>
      <c r="F57" s="18" t="s">
        <v>52</v>
      </c>
      <c r="G57" s="21"/>
      <c r="H57" s="21">
        <v>0.04</v>
      </c>
      <c r="I57" s="22">
        <f t="shared" si="5"/>
        <v>-0.04</v>
      </c>
      <c r="J57" s="23"/>
    </row>
    <row r="58" spans="2:11" ht="55.2">
      <c r="B58" s="154"/>
      <c r="C58" s="155"/>
      <c r="D58" s="18" t="s">
        <v>53</v>
      </c>
      <c r="E58" s="20" t="s">
        <v>54</v>
      </c>
      <c r="F58" s="18"/>
      <c r="G58" s="21"/>
      <c r="H58" s="21"/>
      <c r="I58" s="22">
        <f t="shared" si="5"/>
        <v>0</v>
      </c>
      <c r="J58" s="23"/>
      <c r="K58" s="6" t="s">
        <v>55</v>
      </c>
    </row>
    <row r="59" spans="2:11" ht="69">
      <c r="B59" s="154"/>
      <c r="C59" s="155"/>
      <c r="D59" s="18" t="s">
        <v>56</v>
      </c>
      <c r="E59" s="20" t="s">
        <v>57</v>
      </c>
      <c r="F59" s="18"/>
      <c r="G59" s="21"/>
      <c r="H59" s="21"/>
      <c r="I59" s="22">
        <f t="shared" si="5"/>
        <v>0</v>
      </c>
      <c r="J59" s="23"/>
      <c r="K59" s="6" t="s">
        <v>58</v>
      </c>
    </row>
    <row r="60" spans="2:11">
      <c r="B60" s="29"/>
      <c r="C60" s="31"/>
      <c r="D60" s="31" t="s">
        <v>33</v>
      </c>
      <c r="E60" s="32">
        <f>G51+G52+G53+G54+G55+G56+G57+G58+G59</f>
        <v>0</v>
      </c>
      <c r="F60" s="18"/>
      <c r="G60" s="33"/>
      <c r="H60" s="25"/>
      <c r="I60" s="22">
        <f t="shared" si="5"/>
        <v>0</v>
      </c>
      <c r="J60" s="23"/>
    </row>
    <row r="61" spans="2:11" ht="138">
      <c r="B61" s="154" t="s">
        <v>59</v>
      </c>
      <c r="C61" s="155" t="s">
        <v>60</v>
      </c>
      <c r="D61" s="18" t="s">
        <v>19</v>
      </c>
      <c r="E61" s="20" t="s">
        <v>20</v>
      </c>
      <c r="F61" s="18"/>
      <c r="G61" s="21"/>
      <c r="H61" s="21"/>
      <c r="I61" s="22">
        <f t="shared" si="5"/>
        <v>0</v>
      </c>
      <c r="J61" s="23"/>
    </row>
    <row r="62" spans="2:11" ht="27.6">
      <c r="B62" s="154"/>
      <c r="C62" s="155"/>
      <c r="D62" s="18" t="s">
        <v>25</v>
      </c>
      <c r="E62" s="20" t="s">
        <v>45</v>
      </c>
      <c r="F62" s="18"/>
      <c r="G62" s="27"/>
      <c r="H62" s="21"/>
      <c r="I62" s="22">
        <f t="shared" si="5"/>
        <v>0</v>
      </c>
      <c r="J62" s="23"/>
    </row>
    <row r="63" spans="2:11" ht="42">
      <c r="B63" s="154"/>
      <c r="C63" s="155"/>
      <c r="D63" s="18" t="s">
        <v>26</v>
      </c>
      <c r="E63" s="26" t="s">
        <v>27</v>
      </c>
      <c r="F63" s="18"/>
      <c r="G63" s="28"/>
      <c r="H63" s="21"/>
      <c r="I63" s="22">
        <f t="shared" si="5"/>
        <v>0</v>
      </c>
      <c r="J63" s="23"/>
    </row>
    <row r="64" spans="2:11" ht="41.4">
      <c r="B64" s="154"/>
      <c r="C64" s="155"/>
      <c r="D64" s="18" t="s">
        <v>31</v>
      </c>
      <c r="E64" s="20" t="s">
        <v>32</v>
      </c>
      <c r="F64" s="18"/>
      <c r="G64" s="21"/>
      <c r="H64" s="21"/>
      <c r="I64" s="22">
        <f t="shared" si="5"/>
        <v>0</v>
      </c>
      <c r="J64" s="23"/>
    </row>
    <row r="65" spans="2:10" ht="110.4">
      <c r="B65" s="154"/>
      <c r="C65" s="155"/>
      <c r="D65" s="18" t="s">
        <v>17</v>
      </c>
      <c r="E65" s="20" t="s">
        <v>18</v>
      </c>
      <c r="F65" s="18"/>
      <c r="G65" s="25"/>
      <c r="H65" s="21"/>
      <c r="I65" s="22">
        <f t="shared" si="5"/>
        <v>0</v>
      </c>
      <c r="J65" s="23"/>
    </row>
    <row r="66" spans="2:10" ht="27.6">
      <c r="B66" s="154"/>
      <c r="C66" s="155"/>
      <c r="D66" s="18" t="s">
        <v>23</v>
      </c>
      <c r="E66" s="20" t="s">
        <v>45</v>
      </c>
      <c r="F66" s="18"/>
      <c r="G66" s="21"/>
      <c r="H66" s="21"/>
      <c r="I66" s="22">
        <f t="shared" si="5"/>
        <v>0</v>
      </c>
      <c r="J66" s="23"/>
    </row>
    <row r="67" spans="2:10" ht="28.2">
      <c r="B67" s="154"/>
      <c r="C67" s="155"/>
      <c r="D67" s="18" t="s">
        <v>21</v>
      </c>
      <c r="E67" s="26" t="s">
        <v>22</v>
      </c>
      <c r="F67" s="18"/>
      <c r="G67" s="21"/>
      <c r="H67" s="21"/>
      <c r="I67" s="22">
        <f t="shared" si="5"/>
        <v>0</v>
      </c>
      <c r="J67" s="23"/>
    </row>
    <row r="68" spans="2:10">
      <c r="B68" s="29"/>
      <c r="C68" s="31" t="s">
        <v>28</v>
      </c>
      <c r="D68" s="31" t="s">
        <v>29</v>
      </c>
      <c r="E68" s="32" t="s">
        <v>12</v>
      </c>
      <c r="F68" s="18" t="s">
        <v>61</v>
      </c>
      <c r="G68" s="33">
        <v>0</v>
      </c>
      <c r="H68" s="25">
        <v>0</v>
      </c>
      <c r="I68" s="22">
        <f t="shared" si="5"/>
        <v>0</v>
      </c>
      <c r="J68" s="23"/>
    </row>
    <row r="69" spans="2:10" ht="96.6">
      <c r="B69" s="154" t="s">
        <v>62</v>
      </c>
      <c r="C69" s="155" t="s">
        <v>63</v>
      </c>
      <c r="D69" s="18" t="s">
        <v>64</v>
      </c>
      <c r="E69" s="10" t="s">
        <v>11</v>
      </c>
      <c r="F69" s="18"/>
      <c r="G69" s="21"/>
      <c r="H69" s="21"/>
      <c r="I69" s="22">
        <f t="shared" si="5"/>
        <v>0</v>
      </c>
      <c r="J69" s="23"/>
    </row>
    <row r="70" spans="2:10" ht="28.2">
      <c r="B70" s="154"/>
      <c r="C70" s="155"/>
      <c r="D70" s="18" t="s">
        <v>21</v>
      </c>
      <c r="E70" s="26" t="s">
        <v>22</v>
      </c>
      <c r="F70" s="18"/>
      <c r="G70" s="21"/>
      <c r="H70" s="21"/>
      <c r="I70" s="22">
        <f t="shared" si="5"/>
        <v>0</v>
      </c>
      <c r="J70" s="23"/>
    </row>
    <row r="71" spans="2:10" ht="110.4">
      <c r="B71" s="154"/>
      <c r="C71" s="155"/>
      <c r="D71" s="18" t="s">
        <v>17</v>
      </c>
      <c r="E71" s="20" t="s">
        <v>18</v>
      </c>
      <c r="F71" s="18"/>
      <c r="G71" s="25"/>
      <c r="H71" s="21"/>
      <c r="I71" s="22">
        <f t="shared" si="5"/>
        <v>0</v>
      </c>
      <c r="J71" s="23"/>
    </row>
    <row r="72" spans="2:10" ht="27.6">
      <c r="B72" s="154"/>
      <c r="C72" s="155"/>
      <c r="D72" s="18" t="s">
        <v>25</v>
      </c>
      <c r="E72" s="20" t="s">
        <v>45</v>
      </c>
      <c r="F72" s="18"/>
      <c r="G72" s="27"/>
      <c r="H72" s="21"/>
      <c r="I72" s="22">
        <f t="shared" si="5"/>
        <v>0</v>
      </c>
      <c r="J72" s="23"/>
    </row>
    <row r="73" spans="2:10" ht="42">
      <c r="B73" s="154"/>
      <c r="C73" s="155"/>
      <c r="D73" s="18" t="s">
        <v>26</v>
      </c>
      <c r="E73" s="26" t="s">
        <v>27</v>
      </c>
      <c r="F73" s="18"/>
      <c r="G73" s="28"/>
      <c r="H73" s="21"/>
      <c r="I73" s="22">
        <f t="shared" si="5"/>
        <v>0</v>
      </c>
      <c r="J73" s="23"/>
    </row>
    <row r="74" spans="2:10" ht="138">
      <c r="B74" s="154"/>
      <c r="C74" s="155"/>
      <c r="D74" s="18" t="s">
        <v>23</v>
      </c>
      <c r="E74" s="20" t="s">
        <v>20</v>
      </c>
      <c r="F74" s="18"/>
      <c r="G74" s="21"/>
      <c r="H74" s="21"/>
      <c r="I74" s="22">
        <f t="shared" si="5"/>
        <v>0</v>
      </c>
      <c r="J74" s="23"/>
    </row>
    <row r="75" spans="2:10" ht="138">
      <c r="B75" s="154"/>
      <c r="C75" s="155"/>
      <c r="D75" s="18" t="s">
        <v>19</v>
      </c>
      <c r="E75" s="20" t="s">
        <v>20</v>
      </c>
      <c r="F75" s="18"/>
      <c r="G75" s="21"/>
      <c r="H75" s="21"/>
      <c r="I75" s="22">
        <f t="shared" si="5"/>
        <v>0</v>
      </c>
      <c r="J75" s="23"/>
    </row>
    <row r="76" spans="2:10" ht="41.4">
      <c r="B76" s="154"/>
      <c r="C76" s="155"/>
      <c r="D76" s="18" t="s">
        <v>31</v>
      </c>
      <c r="E76" s="20" t="s">
        <v>32</v>
      </c>
      <c r="F76" s="18"/>
      <c r="G76" s="21"/>
      <c r="H76" s="21"/>
      <c r="I76" s="22">
        <f t="shared" si="5"/>
        <v>0</v>
      </c>
      <c r="J76" s="23"/>
    </row>
    <row r="77" spans="2:10">
      <c r="B77" s="29"/>
      <c r="C77" s="31"/>
      <c r="D77" s="31" t="s">
        <v>33</v>
      </c>
      <c r="E77" s="32">
        <f>G69+G70+G71+G72+G73+G74+G75+G76</f>
        <v>0</v>
      </c>
      <c r="F77" s="18"/>
      <c r="G77" s="25"/>
      <c r="H77" s="25"/>
      <c r="I77" s="22"/>
      <c r="J77" s="23"/>
    </row>
    <row r="78" spans="2:10">
      <c r="B78" s="29"/>
      <c r="C78" s="31" t="s">
        <v>28</v>
      </c>
      <c r="D78" s="31" t="s">
        <v>29</v>
      </c>
      <c r="E78" s="32" t="s">
        <v>12</v>
      </c>
      <c r="F78" s="18" t="s">
        <v>65</v>
      </c>
      <c r="G78" s="25"/>
      <c r="H78" s="25">
        <v>7556.01</v>
      </c>
      <c r="I78" s="22"/>
      <c r="J78" s="23"/>
    </row>
    <row r="79" spans="2:10" ht="110.4">
      <c r="B79" s="156" t="s">
        <v>66</v>
      </c>
      <c r="C79" s="157" t="s">
        <v>67</v>
      </c>
      <c r="D79" s="18" t="s">
        <v>17</v>
      </c>
      <c r="E79" s="20" t="s">
        <v>18</v>
      </c>
      <c r="F79" s="18"/>
      <c r="G79" s="37"/>
      <c r="H79" s="21"/>
      <c r="I79" s="22">
        <f t="shared" ref="I79:I86" si="6">G79-H79</f>
        <v>0</v>
      </c>
      <c r="J79" s="23"/>
    </row>
    <row r="80" spans="2:10" ht="138">
      <c r="B80" s="156"/>
      <c r="C80" s="157"/>
      <c r="D80" s="18" t="s">
        <v>19</v>
      </c>
      <c r="E80" s="20" t="s">
        <v>20</v>
      </c>
      <c r="F80" s="18"/>
      <c r="G80" s="21"/>
      <c r="H80" s="21"/>
      <c r="I80" s="22">
        <f t="shared" si="6"/>
        <v>0</v>
      </c>
      <c r="J80" s="23"/>
    </row>
    <row r="81" spans="2:11" ht="41.4">
      <c r="B81" s="156"/>
      <c r="C81" s="157"/>
      <c r="D81" s="18" t="s">
        <v>31</v>
      </c>
      <c r="E81" s="20" t="s">
        <v>32</v>
      </c>
      <c r="F81" s="18"/>
      <c r="G81" s="21"/>
      <c r="H81" s="21"/>
      <c r="I81" s="22">
        <f t="shared" si="6"/>
        <v>0</v>
      </c>
      <c r="J81" s="23"/>
    </row>
    <row r="82" spans="2:11" ht="28.2">
      <c r="B82" s="156"/>
      <c r="C82" s="157"/>
      <c r="D82" s="18" t="s">
        <v>21</v>
      </c>
      <c r="E82" s="26" t="s">
        <v>22</v>
      </c>
      <c r="F82" s="18"/>
      <c r="G82" s="21"/>
      <c r="H82" s="21"/>
      <c r="I82" s="22">
        <f t="shared" si="6"/>
        <v>0</v>
      </c>
      <c r="J82" s="23"/>
    </row>
    <row r="83" spans="2:11" ht="27.6">
      <c r="B83" s="156"/>
      <c r="C83" s="157"/>
      <c r="D83" s="18" t="s">
        <v>25</v>
      </c>
      <c r="E83" s="20" t="s">
        <v>45</v>
      </c>
      <c r="F83" s="18"/>
      <c r="G83" s="27"/>
      <c r="H83" s="21"/>
      <c r="I83" s="22">
        <f t="shared" si="6"/>
        <v>0</v>
      </c>
      <c r="J83" s="23"/>
    </row>
    <row r="84" spans="2:11" ht="42">
      <c r="B84" s="156"/>
      <c r="C84" s="157"/>
      <c r="D84" s="18" t="s">
        <v>26</v>
      </c>
      <c r="E84" s="26" t="s">
        <v>27</v>
      </c>
      <c r="F84" s="18"/>
      <c r="G84" s="28"/>
      <c r="H84" s="21"/>
      <c r="I84" s="22">
        <f t="shared" si="6"/>
        <v>0</v>
      </c>
      <c r="J84" s="23"/>
    </row>
    <row r="85" spans="2:11" ht="138">
      <c r="B85" s="156"/>
      <c r="C85" s="157"/>
      <c r="D85" s="18" t="s">
        <v>23</v>
      </c>
      <c r="E85" s="20" t="s">
        <v>20</v>
      </c>
      <c r="F85" s="18"/>
      <c r="G85" s="21"/>
      <c r="H85" s="21"/>
      <c r="I85" s="22">
        <f t="shared" si="6"/>
        <v>0</v>
      </c>
      <c r="J85" s="23"/>
    </row>
    <row r="86" spans="2:11" ht="69">
      <c r="B86" s="156"/>
      <c r="C86" s="157"/>
      <c r="D86" s="18" t="s">
        <v>36</v>
      </c>
      <c r="E86" s="20" t="s">
        <v>37</v>
      </c>
      <c r="F86" s="18"/>
      <c r="G86" s="21"/>
      <c r="H86" s="21"/>
      <c r="I86" s="22">
        <f t="shared" si="6"/>
        <v>0</v>
      </c>
      <c r="J86" s="23"/>
      <c r="K86" s="6" t="s">
        <v>68</v>
      </c>
    </row>
    <row r="87" spans="2:11">
      <c r="B87" s="29"/>
      <c r="C87" s="31" t="s">
        <v>28</v>
      </c>
      <c r="D87" s="31" t="s">
        <v>29</v>
      </c>
      <c r="E87" s="32" t="s">
        <v>12</v>
      </c>
      <c r="F87" s="18" t="s">
        <v>69</v>
      </c>
      <c r="G87" s="33"/>
      <c r="H87" s="25">
        <v>10306.36</v>
      </c>
      <c r="I87" s="22"/>
      <c r="J87" s="23"/>
    </row>
    <row r="88" spans="2:11" ht="27.6">
      <c r="B88" s="154" t="s">
        <v>70</v>
      </c>
      <c r="C88" s="155" t="s">
        <v>71</v>
      </c>
      <c r="D88" s="18" t="s">
        <v>23</v>
      </c>
      <c r="E88" s="20" t="s">
        <v>45</v>
      </c>
      <c r="F88" s="18"/>
      <c r="G88" s="21"/>
      <c r="H88" s="21"/>
      <c r="I88" s="22">
        <f t="shared" ref="I88:I96" si="7">G88-H88</f>
        <v>0</v>
      </c>
      <c r="J88" s="23"/>
    </row>
    <row r="89" spans="2:11" ht="138">
      <c r="B89" s="154"/>
      <c r="C89" s="155"/>
      <c r="D89" s="18" t="s">
        <v>19</v>
      </c>
      <c r="E89" s="20" t="s">
        <v>20</v>
      </c>
      <c r="F89" s="18"/>
      <c r="G89" s="21"/>
      <c r="H89" s="21"/>
      <c r="I89" s="22">
        <f t="shared" si="7"/>
        <v>0</v>
      </c>
      <c r="J89" s="23"/>
    </row>
    <row r="90" spans="2:11" ht="27.6">
      <c r="B90" s="154"/>
      <c r="C90" s="155"/>
      <c r="D90" s="18" t="s">
        <v>25</v>
      </c>
      <c r="E90" s="20" t="s">
        <v>45</v>
      </c>
      <c r="F90" s="18"/>
      <c r="G90" s="27"/>
      <c r="H90" s="21"/>
      <c r="I90" s="22">
        <f t="shared" si="7"/>
        <v>0</v>
      </c>
      <c r="J90" s="23"/>
    </row>
    <row r="91" spans="2:11" ht="42">
      <c r="B91" s="154"/>
      <c r="C91" s="155"/>
      <c r="D91" s="18" t="s">
        <v>26</v>
      </c>
      <c r="E91" s="26" t="s">
        <v>27</v>
      </c>
      <c r="F91" s="18"/>
      <c r="G91" s="28"/>
      <c r="H91" s="21"/>
      <c r="I91" s="22">
        <f t="shared" si="7"/>
        <v>0</v>
      </c>
      <c r="J91" s="23"/>
    </row>
    <row r="92" spans="2:11" ht="110.4">
      <c r="B92" s="154"/>
      <c r="C92" s="155"/>
      <c r="D92" s="18" t="s">
        <v>17</v>
      </c>
      <c r="E92" s="20" t="s">
        <v>18</v>
      </c>
      <c r="F92" s="18"/>
      <c r="G92" s="25"/>
      <c r="H92" s="21"/>
      <c r="I92" s="22">
        <f t="shared" si="7"/>
        <v>0</v>
      </c>
      <c r="J92" s="23"/>
    </row>
    <row r="93" spans="2:11" ht="41.4">
      <c r="B93" s="154"/>
      <c r="C93" s="155"/>
      <c r="D93" s="18" t="s">
        <v>31</v>
      </c>
      <c r="E93" s="20" t="s">
        <v>32</v>
      </c>
      <c r="F93" s="18"/>
      <c r="G93" s="21"/>
      <c r="H93" s="21"/>
      <c r="I93" s="22">
        <f t="shared" si="7"/>
        <v>0</v>
      </c>
      <c r="J93" s="23"/>
    </row>
    <row r="94" spans="2:11" ht="41.4">
      <c r="B94" s="154"/>
      <c r="C94" s="155"/>
      <c r="D94" s="18" t="s">
        <v>72</v>
      </c>
      <c r="E94" s="20" t="s">
        <v>73</v>
      </c>
      <c r="F94" s="18"/>
      <c r="G94" s="21"/>
      <c r="H94" s="21"/>
      <c r="I94" s="22">
        <f t="shared" si="7"/>
        <v>0</v>
      </c>
      <c r="J94" s="23"/>
      <c r="K94" s="6" t="s">
        <v>74</v>
      </c>
    </row>
    <row r="95" spans="2:11">
      <c r="B95" s="154"/>
      <c r="C95" s="155" t="s">
        <v>28</v>
      </c>
      <c r="D95" s="18" t="s">
        <v>29</v>
      </c>
      <c r="E95" s="26" t="s">
        <v>12</v>
      </c>
      <c r="F95" s="18" t="s">
        <v>75</v>
      </c>
      <c r="G95" s="21"/>
      <c r="H95" s="21">
        <v>0.1</v>
      </c>
      <c r="I95" s="22">
        <f t="shared" si="7"/>
        <v>-0.1</v>
      </c>
      <c r="J95" s="23"/>
    </row>
    <row r="96" spans="2:11" ht="55.2">
      <c r="B96" s="154"/>
      <c r="C96" s="155"/>
      <c r="D96" s="18" t="s">
        <v>53</v>
      </c>
      <c r="E96" s="20" t="s">
        <v>54</v>
      </c>
      <c r="F96" s="18"/>
      <c r="G96" s="21"/>
      <c r="H96" s="21"/>
      <c r="I96" s="22">
        <f t="shared" si="7"/>
        <v>0</v>
      </c>
      <c r="J96" s="23"/>
      <c r="K96" s="6" t="s">
        <v>55</v>
      </c>
    </row>
    <row r="97" spans="2:11">
      <c r="B97" s="29"/>
      <c r="C97" s="31"/>
      <c r="D97" s="31" t="s">
        <v>33</v>
      </c>
      <c r="E97" s="32">
        <f>G88+G89+G90+G91+G92+G93+G94+G95+G96</f>
        <v>0</v>
      </c>
      <c r="F97" s="18"/>
      <c r="G97" s="33"/>
      <c r="H97" s="21"/>
      <c r="I97" s="22"/>
      <c r="J97" s="18"/>
    </row>
    <row r="98" spans="2:11" ht="27.6">
      <c r="B98" s="154" t="s">
        <v>76</v>
      </c>
      <c r="C98" s="155" t="s">
        <v>77</v>
      </c>
      <c r="D98" s="18" t="s">
        <v>23</v>
      </c>
      <c r="E98" s="20" t="s">
        <v>45</v>
      </c>
      <c r="F98" s="18"/>
      <c r="G98" s="21"/>
      <c r="H98" s="21"/>
      <c r="I98" s="22">
        <f t="shared" ref="I98:I106" si="8">G98-H98</f>
        <v>0</v>
      </c>
      <c r="J98" s="23"/>
    </row>
    <row r="99" spans="2:11" ht="27.6">
      <c r="B99" s="154"/>
      <c r="C99" s="155"/>
      <c r="D99" s="18" t="s">
        <v>23</v>
      </c>
      <c r="E99" s="20" t="s">
        <v>45</v>
      </c>
      <c r="F99" s="18"/>
      <c r="G99" s="21"/>
      <c r="H99" s="21"/>
      <c r="I99" s="22">
        <f t="shared" si="8"/>
        <v>0</v>
      </c>
      <c r="J99" s="23"/>
    </row>
    <row r="100" spans="2:11" ht="138">
      <c r="B100" s="154"/>
      <c r="C100" s="155"/>
      <c r="D100" s="18" t="s">
        <v>19</v>
      </c>
      <c r="E100" s="20" t="s">
        <v>20</v>
      </c>
      <c r="F100" s="18"/>
      <c r="G100" s="21"/>
      <c r="H100" s="21"/>
      <c r="I100" s="22">
        <f t="shared" si="8"/>
        <v>0</v>
      </c>
      <c r="J100" s="23"/>
    </row>
    <row r="101" spans="2:11" ht="110.4">
      <c r="B101" s="154"/>
      <c r="C101" s="155"/>
      <c r="D101" s="18" t="s">
        <v>17</v>
      </c>
      <c r="E101" s="20" t="s">
        <v>18</v>
      </c>
      <c r="F101" s="18"/>
      <c r="G101" s="25"/>
      <c r="H101" s="21"/>
      <c r="I101" s="22">
        <f t="shared" si="8"/>
        <v>0</v>
      </c>
      <c r="J101" s="23"/>
    </row>
    <row r="102" spans="2:11" ht="27.6">
      <c r="B102" s="154"/>
      <c r="C102" s="155"/>
      <c r="D102" s="18" t="s">
        <v>25</v>
      </c>
      <c r="E102" s="20" t="s">
        <v>45</v>
      </c>
      <c r="F102" s="18"/>
      <c r="G102" s="38"/>
      <c r="H102" s="21"/>
      <c r="I102" s="22">
        <f t="shared" si="8"/>
        <v>0</v>
      </c>
      <c r="J102" s="23"/>
    </row>
    <row r="103" spans="2:11" ht="42">
      <c r="B103" s="154"/>
      <c r="C103" s="155"/>
      <c r="D103" s="18" t="s">
        <v>26</v>
      </c>
      <c r="E103" s="26" t="s">
        <v>27</v>
      </c>
      <c r="F103" s="18"/>
      <c r="G103" s="28"/>
      <c r="H103" s="21"/>
      <c r="I103" s="22">
        <f t="shared" si="8"/>
        <v>0</v>
      </c>
      <c r="J103" s="23"/>
    </row>
    <row r="104" spans="2:11" ht="41.4">
      <c r="B104" s="154"/>
      <c r="C104" s="155"/>
      <c r="D104" s="18" t="s">
        <v>31</v>
      </c>
      <c r="E104" s="20" t="s">
        <v>32</v>
      </c>
      <c r="F104" s="18"/>
      <c r="G104" s="21"/>
      <c r="H104" s="21"/>
      <c r="I104" s="22">
        <f t="shared" si="8"/>
        <v>0</v>
      </c>
      <c r="J104" s="23"/>
    </row>
    <row r="105" spans="2:11" ht="28.2">
      <c r="B105" s="154"/>
      <c r="C105" s="155"/>
      <c r="D105" s="18" t="s">
        <v>21</v>
      </c>
      <c r="E105" s="26" t="s">
        <v>22</v>
      </c>
      <c r="F105" s="18"/>
      <c r="G105" s="21"/>
      <c r="H105" s="21"/>
      <c r="I105" s="22">
        <f t="shared" si="8"/>
        <v>0</v>
      </c>
      <c r="J105" s="23"/>
    </row>
    <row r="106" spans="2:11">
      <c r="B106" s="154"/>
      <c r="C106" s="155" t="s">
        <v>28</v>
      </c>
      <c r="D106" s="18" t="s">
        <v>29</v>
      </c>
      <c r="E106" s="20" t="s">
        <v>12</v>
      </c>
      <c r="F106" s="18" t="s">
        <v>78</v>
      </c>
      <c r="G106" s="21"/>
      <c r="H106" s="21">
        <v>5397.18</v>
      </c>
      <c r="I106" s="22">
        <f t="shared" si="8"/>
        <v>-5397.18</v>
      </c>
      <c r="J106" s="23"/>
      <c r="K106" s="6" t="s">
        <v>55</v>
      </c>
    </row>
    <row r="107" spans="2:11">
      <c r="B107" s="29"/>
      <c r="C107" s="34"/>
      <c r="D107" s="31" t="s">
        <v>33</v>
      </c>
      <c r="E107" s="39">
        <f>G98+G99+G100+G101+G102+G103+G104+G105+G106</f>
        <v>0</v>
      </c>
      <c r="F107" s="18"/>
      <c r="G107" s="33"/>
      <c r="H107" s="25"/>
      <c r="I107" s="22"/>
      <c r="J107" s="40"/>
    </row>
    <row r="108" spans="2:11" ht="138">
      <c r="B108" s="154" t="s">
        <v>79</v>
      </c>
      <c r="C108" s="155" t="s">
        <v>80</v>
      </c>
      <c r="D108" s="18" t="s">
        <v>19</v>
      </c>
      <c r="E108" s="20" t="s">
        <v>20</v>
      </c>
      <c r="F108" s="18"/>
      <c r="G108" s="21"/>
      <c r="H108" s="21"/>
      <c r="I108" s="22">
        <f t="shared" ref="I108:I114" si="9">G108-H108</f>
        <v>0</v>
      </c>
      <c r="J108" s="23"/>
    </row>
    <row r="109" spans="2:11" ht="27.6">
      <c r="B109" s="154"/>
      <c r="C109" s="155"/>
      <c r="D109" s="18" t="s">
        <v>23</v>
      </c>
      <c r="E109" s="20" t="s">
        <v>45</v>
      </c>
      <c r="F109" s="18"/>
      <c r="G109" s="21"/>
      <c r="H109" s="21"/>
      <c r="I109" s="22">
        <f t="shared" si="9"/>
        <v>0</v>
      </c>
      <c r="J109" s="23"/>
    </row>
    <row r="110" spans="2:11" ht="28.2">
      <c r="B110" s="154"/>
      <c r="C110" s="155"/>
      <c r="D110" s="18" t="s">
        <v>21</v>
      </c>
      <c r="E110" s="26" t="s">
        <v>22</v>
      </c>
      <c r="F110" s="18"/>
      <c r="G110" s="21"/>
      <c r="H110" s="21"/>
      <c r="I110" s="22">
        <f t="shared" si="9"/>
        <v>0</v>
      </c>
      <c r="J110" s="23"/>
    </row>
    <row r="111" spans="2:11" ht="41.4">
      <c r="B111" s="154"/>
      <c r="C111" s="155"/>
      <c r="D111" s="18" t="s">
        <v>31</v>
      </c>
      <c r="E111" s="20" t="s">
        <v>32</v>
      </c>
      <c r="F111" s="18"/>
      <c r="G111" s="21"/>
      <c r="H111" s="21"/>
      <c r="I111" s="22">
        <f t="shared" si="9"/>
        <v>0</v>
      </c>
      <c r="J111" s="23"/>
    </row>
    <row r="112" spans="2:11" ht="27.6">
      <c r="B112" s="154"/>
      <c r="C112" s="155"/>
      <c r="D112" s="18" t="s">
        <v>25</v>
      </c>
      <c r="E112" s="20" t="s">
        <v>45</v>
      </c>
      <c r="F112" s="18"/>
      <c r="G112" s="28"/>
      <c r="H112" s="21"/>
      <c r="I112" s="22">
        <f t="shared" si="9"/>
        <v>0</v>
      </c>
      <c r="J112" s="23"/>
    </row>
    <row r="113" spans="2:11" ht="42">
      <c r="B113" s="154"/>
      <c r="C113" s="155"/>
      <c r="D113" s="18" t="s">
        <v>26</v>
      </c>
      <c r="E113" s="26" t="s">
        <v>27</v>
      </c>
      <c r="F113" s="18"/>
      <c r="G113" s="28"/>
      <c r="H113" s="21"/>
      <c r="I113" s="22">
        <f t="shared" si="9"/>
        <v>0</v>
      </c>
      <c r="J113" s="23"/>
    </row>
    <row r="114" spans="2:11" ht="110.4">
      <c r="B114" s="154"/>
      <c r="C114" s="155"/>
      <c r="D114" s="18" t="s">
        <v>17</v>
      </c>
      <c r="E114" s="20" t="s">
        <v>18</v>
      </c>
      <c r="F114" s="18"/>
      <c r="G114" s="25"/>
      <c r="H114" s="21"/>
      <c r="I114" s="22">
        <f t="shared" si="9"/>
        <v>0</v>
      </c>
      <c r="J114" s="23"/>
    </row>
    <row r="115" spans="2:11">
      <c r="B115" s="29"/>
      <c r="C115" s="34"/>
      <c r="D115" s="31" t="s">
        <v>33</v>
      </c>
      <c r="E115" s="39">
        <f>G108+G109+G110+G111+G112+G113+G114</f>
        <v>0</v>
      </c>
      <c r="F115" s="18"/>
      <c r="G115" s="33"/>
      <c r="H115" s="25"/>
      <c r="I115" s="22"/>
      <c r="J115" s="23"/>
    </row>
    <row r="116" spans="2:11">
      <c r="B116" s="29"/>
      <c r="C116" s="34" t="s">
        <v>28</v>
      </c>
      <c r="D116" s="31" t="s">
        <v>29</v>
      </c>
      <c r="E116" s="39" t="s">
        <v>12</v>
      </c>
      <c r="F116" s="18" t="s">
        <v>81</v>
      </c>
      <c r="G116" s="33"/>
      <c r="H116" s="25">
        <v>30039.42</v>
      </c>
      <c r="I116" s="22"/>
      <c r="J116" s="23"/>
    </row>
    <row r="117" spans="2:11" ht="27.6">
      <c r="B117" s="152" t="s">
        <v>82</v>
      </c>
      <c r="C117" s="153" t="s">
        <v>83</v>
      </c>
      <c r="D117" s="18" t="s">
        <v>23</v>
      </c>
      <c r="E117" s="20" t="s">
        <v>45</v>
      </c>
      <c r="F117" s="18"/>
      <c r="G117" s="21"/>
      <c r="H117" s="21"/>
      <c r="I117" s="22">
        <f t="shared" ref="I117:I125" si="10">G117-H117</f>
        <v>0</v>
      </c>
      <c r="J117" s="23" t="s">
        <v>84</v>
      </c>
    </row>
    <row r="118" spans="2:11" ht="27.6">
      <c r="B118" s="152"/>
      <c r="C118" s="153"/>
      <c r="D118" s="18" t="s">
        <v>25</v>
      </c>
      <c r="E118" s="20" t="s">
        <v>45</v>
      </c>
      <c r="F118" s="18"/>
      <c r="G118" s="28"/>
      <c r="H118" s="21"/>
      <c r="I118" s="22">
        <f t="shared" si="10"/>
        <v>0</v>
      </c>
      <c r="J118" s="23"/>
    </row>
    <row r="119" spans="2:11" ht="42">
      <c r="B119" s="152"/>
      <c r="C119" s="153"/>
      <c r="D119" s="18" t="s">
        <v>26</v>
      </c>
      <c r="E119" s="26" t="s">
        <v>27</v>
      </c>
      <c r="F119" s="18"/>
      <c r="G119" s="28"/>
      <c r="H119" s="21"/>
      <c r="I119" s="22">
        <f t="shared" si="10"/>
        <v>0</v>
      </c>
      <c r="J119" s="23"/>
    </row>
    <row r="120" spans="2:11" ht="45" customHeight="1">
      <c r="B120" s="152"/>
      <c r="C120" s="153"/>
      <c r="D120" s="18" t="s">
        <v>72</v>
      </c>
      <c r="E120" s="20" t="s">
        <v>73</v>
      </c>
      <c r="F120" s="18"/>
      <c r="G120" s="21"/>
      <c r="H120" s="21"/>
      <c r="I120" s="22">
        <f t="shared" si="10"/>
        <v>0</v>
      </c>
      <c r="J120" s="23" t="s">
        <v>84</v>
      </c>
      <c r="K120" s="6" t="s">
        <v>85</v>
      </c>
    </row>
    <row r="121" spans="2:11" ht="28.2">
      <c r="B121" s="152"/>
      <c r="C121" s="153"/>
      <c r="D121" s="18" t="s">
        <v>21</v>
      </c>
      <c r="E121" s="26" t="s">
        <v>22</v>
      </c>
      <c r="F121" s="18"/>
      <c r="G121" s="21"/>
      <c r="H121" s="21"/>
      <c r="I121" s="22">
        <f t="shared" si="10"/>
        <v>0</v>
      </c>
      <c r="J121" s="23"/>
    </row>
    <row r="122" spans="2:11" ht="41.4">
      <c r="B122" s="152"/>
      <c r="C122" s="153"/>
      <c r="D122" s="18" t="s">
        <v>31</v>
      </c>
      <c r="E122" s="20" t="s">
        <v>32</v>
      </c>
      <c r="F122" s="18"/>
      <c r="G122" s="21"/>
      <c r="H122" s="21"/>
      <c r="I122" s="22">
        <f t="shared" si="10"/>
        <v>0</v>
      </c>
      <c r="J122" s="23"/>
    </row>
    <row r="123" spans="2:11" ht="55.2">
      <c r="B123" s="152"/>
      <c r="C123" s="153"/>
      <c r="D123" s="18" t="s">
        <v>53</v>
      </c>
      <c r="E123" s="20" t="s">
        <v>54</v>
      </c>
      <c r="F123" s="18"/>
      <c r="G123" s="21"/>
      <c r="H123" s="21"/>
      <c r="I123" s="22">
        <f t="shared" si="10"/>
        <v>0</v>
      </c>
      <c r="J123" s="23"/>
      <c r="K123" s="6" t="s">
        <v>55</v>
      </c>
    </row>
    <row r="124" spans="2:11" ht="110.4">
      <c r="B124" s="152"/>
      <c r="C124" s="153"/>
      <c r="D124" s="18" t="s">
        <v>17</v>
      </c>
      <c r="E124" s="20" t="s">
        <v>18</v>
      </c>
      <c r="F124" s="18"/>
      <c r="G124" s="25"/>
      <c r="H124" s="21"/>
      <c r="I124" s="22">
        <f t="shared" si="10"/>
        <v>0</v>
      </c>
      <c r="J124" s="23"/>
    </row>
    <row r="125" spans="2:11" ht="138">
      <c r="B125" s="152"/>
      <c r="C125" s="153"/>
      <c r="D125" s="18" t="s">
        <v>19</v>
      </c>
      <c r="E125" s="20" t="s">
        <v>20</v>
      </c>
      <c r="F125" s="18"/>
      <c r="G125" s="21"/>
      <c r="H125" s="21"/>
      <c r="I125" s="22">
        <f t="shared" si="10"/>
        <v>0</v>
      </c>
      <c r="J125" s="23"/>
    </row>
    <row r="126" spans="2:11">
      <c r="B126" s="41"/>
      <c r="C126" s="14"/>
      <c r="D126" s="42" t="s">
        <v>33</v>
      </c>
      <c r="E126" s="32">
        <f>G117+G118+G119+G120+G121+G122+G123+G124+G125</f>
        <v>0</v>
      </c>
      <c r="F126" s="18"/>
      <c r="G126" s="33"/>
      <c r="H126" s="21"/>
      <c r="I126" s="22"/>
      <c r="J126" s="23"/>
    </row>
    <row r="127" spans="2:11">
      <c r="B127" s="41"/>
      <c r="C127" s="14" t="s">
        <v>28</v>
      </c>
      <c r="D127" s="42" t="s">
        <v>29</v>
      </c>
      <c r="E127" s="32" t="s">
        <v>12</v>
      </c>
      <c r="F127" s="18" t="s">
        <v>86</v>
      </c>
      <c r="G127" s="33"/>
      <c r="H127" s="21">
        <v>2168.6999999999998</v>
      </c>
      <c r="I127" s="22"/>
      <c r="J127" s="23"/>
    </row>
    <row r="128" spans="2:11" ht="27.6">
      <c r="B128" s="154" t="s">
        <v>87</v>
      </c>
      <c r="C128" s="155" t="s">
        <v>88</v>
      </c>
      <c r="D128" s="18" t="s">
        <v>25</v>
      </c>
      <c r="E128" s="20" t="s">
        <v>45</v>
      </c>
      <c r="F128" s="18"/>
      <c r="G128" s="21"/>
      <c r="H128" s="21"/>
      <c r="I128" s="22">
        <f t="shared" ref="I128:I135" si="11">G128-H128</f>
        <v>0</v>
      </c>
      <c r="J128" s="23"/>
    </row>
    <row r="129" spans="2:11" ht="45" customHeight="1">
      <c r="B129" s="154"/>
      <c r="C129" s="155"/>
      <c r="D129" s="18" t="s">
        <v>26</v>
      </c>
      <c r="E129" s="26" t="s">
        <v>27</v>
      </c>
      <c r="F129" s="18"/>
      <c r="G129" s="21"/>
      <c r="H129" s="21"/>
      <c r="I129" s="22">
        <f t="shared" si="11"/>
        <v>0</v>
      </c>
      <c r="J129" s="23" t="s">
        <v>24</v>
      </c>
    </row>
    <row r="130" spans="2:11" ht="30" customHeight="1">
      <c r="B130" s="154"/>
      <c r="C130" s="155"/>
      <c r="D130" s="18" t="s">
        <v>23</v>
      </c>
      <c r="E130" s="20" t="s">
        <v>45</v>
      </c>
      <c r="F130" s="18"/>
      <c r="G130" s="21"/>
      <c r="H130" s="21"/>
      <c r="I130" s="22">
        <f t="shared" si="11"/>
        <v>0</v>
      </c>
      <c r="J130" s="23" t="s">
        <v>24</v>
      </c>
    </row>
    <row r="131" spans="2:11" ht="41.4">
      <c r="B131" s="154"/>
      <c r="C131" s="155"/>
      <c r="D131" s="18" t="s">
        <v>31</v>
      </c>
      <c r="E131" s="20" t="s">
        <v>32</v>
      </c>
      <c r="F131" s="18"/>
      <c r="G131" s="21"/>
      <c r="H131" s="21"/>
      <c r="I131" s="22">
        <f t="shared" si="11"/>
        <v>0</v>
      </c>
      <c r="J131" s="23"/>
    </row>
    <row r="132" spans="2:11" ht="45" customHeight="1">
      <c r="B132" s="154"/>
      <c r="C132" s="155"/>
      <c r="D132" s="18" t="s">
        <v>72</v>
      </c>
      <c r="E132" s="20" t="s">
        <v>73</v>
      </c>
      <c r="F132" s="18"/>
      <c r="G132" s="21"/>
      <c r="H132" s="21"/>
      <c r="I132" s="22">
        <f t="shared" si="11"/>
        <v>0</v>
      </c>
      <c r="J132" s="23" t="s">
        <v>24</v>
      </c>
      <c r="K132" s="6" t="s">
        <v>85</v>
      </c>
    </row>
    <row r="133" spans="2:11" ht="28.2">
      <c r="B133" s="154"/>
      <c r="C133" s="155"/>
      <c r="D133" s="18" t="s">
        <v>21</v>
      </c>
      <c r="E133" s="26" t="s">
        <v>22</v>
      </c>
      <c r="F133" s="18"/>
      <c r="G133" s="21"/>
      <c r="H133" s="21"/>
      <c r="I133" s="22">
        <f t="shared" si="11"/>
        <v>0</v>
      </c>
      <c r="J133" s="23" t="s">
        <v>24</v>
      </c>
    </row>
    <row r="134" spans="2:11" ht="135" customHeight="1">
      <c r="B134" s="154"/>
      <c r="C134" s="155"/>
      <c r="D134" s="18" t="s">
        <v>17</v>
      </c>
      <c r="E134" s="20" t="s">
        <v>18</v>
      </c>
      <c r="F134" s="18"/>
      <c r="G134" s="25"/>
      <c r="H134" s="21"/>
      <c r="I134" s="22">
        <f t="shared" si="11"/>
        <v>0</v>
      </c>
      <c r="J134" s="23"/>
    </row>
    <row r="135" spans="2:11" ht="138">
      <c r="B135" s="154"/>
      <c r="C135" s="155"/>
      <c r="D135" s="18" t="s">
        <v>19</v>
      </c>
      <c r="E135" s="20" t="s">
        <v>20</v>
      </c>
      <c r="F135" s="18"/>
      <c r="G135" s="21"/>
      <c r="H135" s="21"/>
      <c r="I135" s="22">
        <f t="shared" si="11"/>
        <v>0</v>
      </c>
      <c r="J135" s="23"/>
    </row>
    <row r="136" spans="2:11" ht="15" customHeight="1">
      <c r="B136" s="154"/>
      <c r="C136" s="155"/>
      <c r="D136" s="42" t="s">
        <v>33</v>
      </c>
      <c r="E136" s="32">
        <f>G128+G129+G130+G131+G132+G133+G134+G135</f>
        <v>0</v>
      </c>
      <c r="F136" s="18"/>
      <c r="G136" s="33"/>
      <c r="H136" s="21"/>
      <c r="I136" s="22"/>
      <c r="J136" s="23"/>
    </row>
    <row r="137" spans="2:11" ht="15" customHeight="1">
      <c r="B137" s="18"/>
      <c r="C137" s="34" t="s">
        <v>28</v>
      </c>
      <c r="D137" s="42" t="s">
        <v>29</v>
      </c>
      <c r="E137" s="32" t="s">
        <v>12</v>
      </c>
      <c r="F137" s="18" t="s">
        <v>89</v>
      </c>
      <c r="G137" s="33"/>
      <c r="H137" s="21">
        <v>0.05</v>
      </c>
      <c r="I137" s="22"/>
      <c r="J137" s="23"/>
    </row>
    <row r="138" spans="2:11" ht="55.8">
      <c r="B138" s="154" t="s">
        <v>90</v>
      </c>
      <c r="C138" s="155" t="s">
        <v>91</v>
      </c>
      <c r="D138" s="18" t="s">
        <v>92</v>
      </c>
      <c r="E138" s="43" t="s">
        <v>93</v>
      </c>
      <c r="F138" s="18"/>
      <c r="G138" s="21"/>
      <c r="H138" s="21"/>
      <c r="I138" s="22">
        <f>G138-H138</f>
        <v>0</v>
      </c>
      <c r="J138" s="23"/>
    </row>
    <row r="139" spans="2:11" ht="55.8">
      <c r="B139" s="154"/>
      <c r="C139" s="155"/>
      <c r="D139" s="18" t="s">
        <v>94</v>
      </c>
      <c r="E139" s="43" t="s">
        <v>93</v>
      </c>
      <c r="F139" s="18"/>
      <c r="G139" s="21"/>
      <c r="H139" s="21"/>
      <c r="I139" s="22">
        <f>G139-H139</f>
        <v>0</v>
      </c>
      <c r="J139" s="23"/>
    </row>
    <row r="140" spans="2:11">
      <c r="B140" s="18"/>
      <c r="C140" s="34"/>
      <c r="D140" s="42" t="s">
        <v>33</v>
      </c>
      <c r="E140" s="44">
        <f>G138+G139</f>
        <v>0</v>
      </c>
      <c r="F140" s="45"/>
      <c r="G140" s="46"/>
      <c r="H140" s="45"/>
      <c r="I140" s="47"/>
      <c r="J140" s="23"/>
    </row>
    <row r="141" spans="2:11">
      <c r="B141" s="18"/>
      <c r="C141" s="34"/>
      <c r="D141" s="18"/>
      <c r="E141" s="48"/>
      <c r="F141" s="49"/>
      <c r="G141" s="45"/>
      <c r="H141" s="45"/>
      <c r="I141" s="45">
        <f>SUM(I4:I140)</f>
        <v>-5397.3200000000006</v>
      </c>
      <c r="J141" s="23"/>
    </row>
    <row r="142" spans="2:11">
      <c r="B142" s="18"/>
      <c r="C142" s="34"/>
      <c r="D142" s="18"/>
      <c r="E142" s="50"/>
      <c r="F142" s="45"/>
      <c r="G142" s="49"/>
      <c r="H142" s="49"/>
      <c r="I142" s="49"/>
      <c r="J142" s="23"/>
    </row>
    <row r="143" spans="2:11">
      <c r="B143" s="18"/>
      <c r="C143" s="34"/>
      <c r="D143" s="18"/>
      <c r="E143" s="50"/>
      <c r="F143" s="45"/>
      <c r="G143" s="45"/>
      <c r="H143" s="45"/>
      <c r="I143" s="51"/>
      <c r="J143" s="23"/>
    </row>
    <row r="144" spans="2:11">
      <c r="B144" s="18"/>
      <c r="C144" s="34"/>
      <c r="D144" s="18"/>
      <c r="E144" s="50"/>
      <c r="F144" s="45"/>
      <c r="G144" s="45"/>
      <c r="H144" s="45"/>
      <c r="I144" s="51"/>
      <c r="J144" s="23"/>
    </row>
    <row r="145" spans="2:10">
      <c r="B145" s="18"/>
      <c r="C145" s="34"/>
      <c r="D145" s="18"/>
      <c r="E145" s="50"/>
      <c r="F145" s="45"/>
      <c r="G145" s="45"/>
      <c r="H145" s="45"/>
      <c r="I145" s="51"/>
      <c r="J145" s="23"/>
    </row>
    <row r="146" spans="2:10">
      <c r="B146" s="18"/>
      <c r="C146" s="34"/>
      <c r="D146" s="18"/>
      <c r="E146" s="50"/>
      <c r="F146" s="45"/>
      <c r="G146" s="45"/>
      <c r="H146" s="45"/>
      <c r="I146" s="51"/>
      <c r="J146" s="23"/>
    </row>
    <row r="147" spans="2:10">
      <c r="B147" s="18"/>
      <c r="C147" s="34"/>
      <c r="D147" s="18"/>
      <c r="E147" s="50"/>
      <c r="F147" s="45"/>
      <c r="G147" s="45"/>
      <c r="H147" s="45"/>
      <c r="I147" s="51"/>
      <c r="J147" s="23"/>
    </row>
    <row r="148" spans="2:10">
      <c r="B148" s="18"/>
      <c r="C148" s="34"/>
      <c r="D148" s="18"/>
      <c r="E148" s="50"/>
      <c r="F148" s="45"/>
      <c r="G148" s="45"/>
      <c r="H148" s="45"/>
      <c r="I148" s="51"/>
      <c r="J148" s="23"/>
    </row>
    <row r="149" spans="2:10">
      <c r="B149" s="18"/>
      <c r="C149" s="34"/>
      <c r="D149" s="18"/>
      <c r="E149" s="50"/>
      <c r="F149" s="45"/>
      <c r="G149" s="45"/>
      <c r="H149" s="45"/>
      <c r="I149" s="51"/>
      <c r="J149" s="23"/>
    </row>
    <row r="150" spans="2:10">
      <c r="B150" s="18"/>
      <c r="C150" s="34"/>
      <c r="D150" s="18"/>
      <c r="E150" s="50"/>
      <c r="F150" s="45"/>
      <c r="G150" s="45"/>
      <c r="H150" s="45"/>
      <c r="I150" s="51"/>
      <c r="J150" s="23"/>
    </row>
    <row r="151" spans="2:10">
      <c r="B151" s="18"/>
      <c r="C151" s="34"/>
      <c r="D151" s="18"/>
      <c r="E151" s="50"/>
      <c r="F151" s="45"/>
      <c r="G151" s="45"/>
      <c r="H151" s="45"/>
      <c r="I151" s="51"/>
      <c r="J151" s="23"/>
    </row>
    <row r="152" spans="2:10">
      <c r="B152" s="18"/>
      <c r="C152" s="34"/>
      <c r="D152" s="18"/>
      <c r="E152" s="50"/>
      <c r="F152" s="45"/>
      <c r="G152" s="45"/>
      <c r="H152" s="45"/>
      <c r="I152" s="51"/>
      <c r="J152" s="23"/>
    </row>
    <row r="153" spans="2:10">
      <c r="B153" s="18"/>
      <c r="C153" s="34"/>
      <c r="D153" s="18"/>
      <c r="E153" s="50"/>
      <c r="F153" s="45"/>
      <c r="G153" s="45"/>
      <c r="H153" s="45"/>
      <c r="I153" s="51"/>
      <c r="J153" s="23"/>
    </row>
    <row r="154" spans="2:10">
      <c r="B154" s="18"/>
      <c r="C154" s="34"/>
      <c r="D154" s="18"/>
      <c r="E154" s="50"/>
      <c r="F154" s="45"/>
      <c r="G154" s="45"/>
      <c r="H154" s="45"/>
      <c r="I154" s="51"/>
      <c r="J154" s="23"/>
    </row>
    <row r="155" spans="2:10">
      <c r="B155" s="18"/>
      <c r="C155" s="34"/>
      <c r="D155" s="18"/>
      <c r="E155" s="50"/>
      <c r="F155" s="45"/>
      <c r="G155" s="45"/>
      <c r="H155" s="45"/>
      <c r="I155" s="51"/>
      <c r="J155" s="23"/>
    </row>
    <row r="156" spans="2:10">
      <c r="B156" s="18"/>
      <c r="C156" s="34"/>
      <c r="D156" s="18"/>
      <c r="E156" s="50"/>
      <c r="F156" s="45"/>
      <c r="G156" s="45"/>
      <c r="H156" s="45"/>
      <c r="I156" s="51"/>
      <c r="J156" s="23"/>
    </row>
    <row r="157" spans="2:10">
      <c r="B157" s="18"/>
      <c r="C157" s="34"/>
      <c r="D157" s="24"/>
      <c r="E157" s="50"/>
      <c r="F157" s="45"/>
      <c r="G157" s="45"/>
      <c r="H157" s="45"/>
      <c r="I157" s="51"/>
      <c r="J157" s="23"/>
    </row>
    <row r="158" spans="2:10">
      <c r="B158" s="18"/>
      <c r="C158" s="34"/>
      <c r="D158" s="24"/>
      <c r="E158" s="50"/>
      <c r="F158" s="45"/>
      <c r="G158" s="45"/>
      <c r="H158" s="45"/>
      <c r="I158" s="51"/>
      <c r="J158" s="23"/>
    </row>
    <row r="159" spans="2:10">
      <c r="B159" s="18"/>
      <c r="C159" s="34"/>
      <c r="D159" s="24"/>
      <c r="E159" s="50"/>
      <c r="F159" s="45"/>
      <c r="G159" s="45"/>
      <c r="H159" s="45"/>
      <c r="I159" s="51"/>
      <c r="J159" s="23"/>
    </row>
    <row r="160" spans="2:10">
      <c r="B160" s="18"/>
      <c r="C160" s="34"/>
      <c r="D160" s="24"/>
      <c r="E160" s="50"/>
      <c r="F160" s="45"/>
      <c r="G160" s="45"/>
      <c r="H160" s="45"/>
      <c r="I160" s="51"/>
      <c r="J160" s="23"/>
    </row>
    <row r="161" spans="2:10">
      <c r="B161" s="18"/>
      <c r="C161" s="34"/>
      <c r="D161" s="24"/>
      <c r="E161" s="50"/>
      <c r="F161" s="45"/>
      <c r="G161" s="45"/>
      <c r="H161" s="45"/>
      <c r="I161" s="51"/>
      <c r="J161" s="23"/>
    </row>
    <row r="162" spans="2:10">
      <c r="B162" s="18"/>
      <c r="C162" s="34"/>
      <c r="D162" s="24"/>
      <c r="E162" s="50"/>
      <c r="F162" s="45"/>
      <c r="G162" s="45"/>
      <c r="H162" s="45"/>
      <c r="I162" s="51"/>
      <c r="J162" s="23"/>
    </row>
    <row r="163" spans="2:10">
      <c r="B163" s="18"/>
      <c r="C163" s="34"/>
      <c r="D163" s="24"/>
      <c r="E163" s="50"/>
      <c r="F163" s="45"/>
      <c r="G163" s="52"/>
      <c r="H163" s="53"/>
      <c r="I163" s="49"/>
      <c r="J163" s="23"/>
    </row>
    <row r="164" spans="2:10">
      <c r="B164" s="18"/>
      <c r="C164" s="34"/>
      <c r="D164" s="24"/>
      <c r="E164" s="50"/>
      <c r="F164" s="45"/>
      <c r="G164" s="45"/>
      <c r="H164" s="45"/>
      <c r="I164" s="49"/>
      <c r="J164" s="23"/>
    </row>
    <row r="165" spans="2:10">
      <c r="B165" s="18"/>
      <c r="C165" s="34"/>
      <c r="D165" s="24"/>
      <c r="E165" s="17"/>
      <c r="F165" s="54"/>
      <c r="G165" s="45"/>
      <c r="H165" s="45"/>
      <c r="I165" s="49"/>
      <c r="J165" s="23"/>
    </row>
    <row r="166" spans="2:10">
      <c r="C166" s="24"/>
      <c r="D166" s="24" t="s">
        <v>33</v>
      </c>
      <c r="E166" s="17"/>
      <c r="F166" s="54"/>
      <c r="G166" s="54"/>
      <c r="H166" s="54"/>
      <c r="I166" s="54"/>
      <c r="J166" s="23"/>
    </row>
    <row r="167" spans="2:10">
      <c r="C167" s="24"/>
      <c r="D167" s="24"/>
      <c r="E167" s="17"/>
      <c r="F167" s="54"/>
      <c r="G167" s="54"/>
      <c r="H167" s="54"/>
      <c r="I167" s="54"/>
      <c r="J167" s="23"/>
    </row>
    <row r="168" spans="2:10">
      <c r="C168" s="24"/>
      <c r="D168" s="24"/>
      <c r="E168" s="17"/>
      <c r="F168" s="54"/>
      <c r="G168" s="54"/>
      <c r="H168" s="54"/>
      <c r="I168" s="54"/>
      <c r="J168" s="23"/>
    </row>
    <row r="169" spans="2:10">
      <c r="C169" s="24"/>
      <c r="E169" s="17"/>
      <c r="F169" s="54"/>
      <c r="G169" s="54"/>
      <c r="H169" s="54"/>
      <c r="I169" s="54"/>
      <c r="J169" s="23"/>
    </row>
    <row r="170" spans="2:10">
      <c r="C170" s="24"/>
      <c r="D170" s="55" t="s">
        <v>10</v>
      </c>
      <c r="E170" s="48"/>
      <c r="F170" s="49"/>
      <c r="G170" s="56">
        <f>G3</f>
        <v>2193</v>
      </c>
      <c r="H170" s="56">
        <f>H3</f>
        <v>0</v>
      </c>
      <c r="I170" s="56">
        <f>I3</f>
        <v>2193</v>
      </c>
      <c r="J170" s="23"/>
    </row>
    <row r="171" spans="2:10">
      <c r="C171" s="24">
        <v>225</v>
      </c>
      <c r="D171" s="18" t="s">
        <v>95</v>
      </c>
      <c r="E171" s="48"/>
      <c r="F171" s="49"/>
      <c r="G171" s="56">
        <f>G69</f>
        <v>0</v>
      </c>
      <c r="H171" s="56">
        <f>H69</f>
        <v>0</v>
      </c>
      <c r="I171" s="56">
        <f>I69</f>
        <v>0</v>
      </c>
      <c r="J171" s="23"/>
    </row>
    <row r="172" spans="2:10">
      <c r="C172" s="24">
        <v>226</v>
      </c>
      <c r="D172" s="18" t="s">
        <v>15</v>
      </c>
      <c r="E172" s="48"/>
      <c r="F172" s="49"/>
      <c r="G172" s="56">
        <f>G4</f>
        <v>0</v>
      </c>
      <c r="H172" s="56">
        <f>H4</f>
        <v>0</v>
      </c>
      <c r="I172" s="56">
        <f>I4</f>
        <v>0</v>
      </c>
      <c r="J172" s="23"/>
    </row>
    <row r="173" spans="2:10">
      <c r="C173" s="24">
        <v>211</v>
      </c>
      <c r="D173" s="18" t="s">
        <v>17</v>
      </c>
      <c r="E173" s="48"/>
      <c r="F173" s="49"/>
      <c r="G173" s="56">
        <f>G5+G16+G25+G34+G43+G56+G65+G71+G79+G92+G101+G114+G124+G134</f>
        <v>0</v>
      </c>
      <c r="H173" s="56">
        <f>H5+H16+H25+H34+H43+H56+H65+H71+H79+H92+H101+H114+H124+H134</f>
        <v>0</v>
      </c>
      <c r="I173" s="56">
        <f>I5+I16+I25+I34+I43+I56+I65+I71+I79+I92+I101+I114+I124+I134</f>
        <v>0</v>
      </c>
      <c r="J173" s="23"/>
    </row>
    <row r="174" spans="2:10">
      <c r="C174" s="24">
        <v>225</v>
      </c>
      <c r="D174" s="18" t="s">
        <v>53</v>
      </c>
      <c r="E174" s="48"/>
      <c r="F174" s="49"/>
      <c r="G174" s="56">
        <f>G58+G96+G106+G123</f>
        <v>0</v>
      </c>
      <c r="H174" s="56">
        <f>H58+H96+H106+H123</f>
        <v>5397.18</v>
      </c>
      <c r="I174" s="56">
        <f>I58+I96+I106+I123</f>
        <v>-5397.18</v>
      </c>
      <c r="J174" s="23"/>
    </row>
    <row r="175" spans="2:10">
      <c r="C175" s="24">
        <v>225</v>
      </c>
      <c r="D175" s="18" t="s">
        <v>36</v>
      </c>
      <c r="E175" s="48"/>
      <c r="F175" s="49"/>
      <c r="G175" s="56">
        <f>G18+G86</f>
        <v>0</v>
      </c>
      <c r="H175" s="56">
        <f>H18+H86</f>
        <v>0</v>
      </c>
      <c r="I175" s="56">
        <f>I18+I86</f>
        <v>0</v>
      </c>
      <c r="J175" s="23"/>
    </row>
    <row r="176" spans="2:10">
      <c r="C176" s="24">
        <v>225</v>
      </c>
      <c r="D176" s="18" t="s">
        <v>56</v>
      </c>
      <c r="E176" s="48"/>
      <c r="F176" s="49"/>
      <c r="G176" s="56">
        <f>G59</f>
        <v>0</v>
      </c>
      <c r="H176" s="56">
        <f>H59</f>
        <v>0</v>
      </c>
      <c r="I176" s="56">
        <f>I59</f>
        <v>0</v>
      </c>
      <c r="J176" s="23"/>
    </row>
    <row r="177" spans="3:10">
      <c r="C177" s="24">
        <v>226</v>
      </c>
      <c r="D177" s="18" t="s">
        <v>25</v>
      </c>
      <c r="E177" s="57"/>
      <c r="F177" s="58"/>
      <c r="G177" s="56">
        <f>G9+G20+G29+G38+G46+G54+G62+G72+G83+G90+G102+G112+G118+G128</f>
        <v>0</v>
      </c>
      <c r="H177" s="56">
        <f>H9+H20+H29+H38+H46+H54+H62+H72+H83+H90+H102+H112+H118+H128</f>
        <v>0</v>
      </c>
      <c r="I177" s="56">
        <f>I9+I20+I29+I38+I46+I54+I62+I72+I83+I90+I102+I112+I118+I128</f>
        <v>0</v>
      </c>
      <c r="J177" s="23"/>
    </row>
    <row r="178" spans="3:10">
      <c r="C178" s="3">
        <v>226</v>
      </c>
      <c r="D178" s="18" t="s">
        <v>23</v>
      </c>
      <c r="E178" s="57"/>
      <c r="F178" s="58"/>
      <c r="G178" s="56">
        <f>G8+G19+G24+G35+G44+G52+G66+G74+G85+G88+G98+G99+G109+G117+G130</f>
        <v>0</v>
      </c>
      <c r="H178" s="56">
        <f>+H19+H24+H35+H44+H52+H66+H74+H85+H88+H98+H109+H117+H130+H99</f>
        <v>0</v>
      </c>
      <c r="I178" s="56">
        <f>I8+I19+I24+I35+I44+I52+I66+I74+I85+I88+I98+I109+I117+I130</f>
        <v>0</v>
      </c>
      <c r="J178" s="23"/>
    </row>
    <row r="179" spans="3:10">
      <c r="C179" s="3">
        <v>226</v>
      </c>
      <c r="D179" s="18" t="s">
        <v>21</v>
      </c>
      <c r="E179" s="57"/>
      <c r="F179" s="58"/>
      <c r="G179" s="56">
        <f>G7+G14+G28+G33+G42+G57+G67+G70+G82+G95+G105+G110+G121+G133</f>
        <v>0</v>
      </c>
      <c r="H179" s="56">
        <f>H7+H14+H28+H33+H42+H57+H67+H70+H82+H95+H105+H110+H121+H133</f>
        <v>0.14000000000000001</v>
      </c>
      <c r="I179" s="56">
        <f>I7+I14+I28+I33+I42+I57+I67+I70+I82+I95+I105+I110+I121+I133</f>
        <v>-0.14000000000000001</v>
      </c>
      <c r="J179" s="23"/>
    </row>
    <row r="180" spans="3:10">
      <c r="C180" s="3">
        <v>226</v>
      </c>
      <c r="D180" s="18" t="s">
        <v>19</v>
      </c>
      <c r="E180" s="57"/>
      <c r="F180" s="58"/>
      <c r="G180" s="56">
        <f>G6+G15+G27+G36+G45+G53+G61+G75+G80+G89+G100+G108+G125+G135</f>
        <v>0</v>
      </c>
      <c r="H180" s="56">
        <f>H6+H15+H27+H36+H45+H53+H61+H75+H80+H89+H100+H108+H125+H135</f>
        <v>0</v>
      </c>
      <c r="I180" s="56">
        <f>I6+I15+I27+I36+I45+I53+I61+I75+I80+I89+I100+I108+I125+I135</f>
        <v>0</v>
      </c>
      <c r="J180" s="23"/>
    </row>
    <row r="181" spans="3:10">
      <c r="C181" s="3">
        <v>226</v>
      </c>
      <c r="D181" s="18" t="s">
        <v>26</v>
      </c>
      <c r="E181" s="57"/>
      <c r="F181" s="58"/>
      <c r="G181" s="56">
        <f>G10+G22+G31+G39+G47+G55+G63+G73+G84+G91+G103+G113+G119+G129</f>
        <v>0</v>
      </c>
      <c r="H181" s="56">
        <f>H10+H22+H31+H39+H47+H55+H63+H73+H84+H91+H103+H113+H119+H129</f>
        <v>0</v>
      </c>
      <c r="I181" s="56">
        <f>I10+I22+I31+I39+I47+I55+I63+I73+I84+I91+I103+I113+I119+I129</f>
        <v>0</v>
      </c>
    </row>
    <row r="182" spans="3:10">
      <c r="C182" s="3">
        <v>310</v>
      </c>
      <c r="D182" s="18" t="s">
        <v>92</v>
      </c>
      <c r="E182" s="57"/>
      <c r="F182" s="58"/>
      <c r="G182" s="56">
        <f t="shared" ref="G182:I183" si="12">G138</f>
        <v>0</v>
      </c>
      <c r="H182" s="56">
        <f t="shared" si="12"/>
        <v>0</v>
      </c>
      <c r="I182" s="56">
        <f t="shared" si="12"/>
        <v>0</v>
      </c>
    </row>
    <row r="183" spans="3:10">
      <c r="C183" s="3">
        <v>310</v>
      </c>
      <c r="D183" s="18" t="s">
        <v>94</v>
      </c>
      <c r="E183" s="57"/>
      <c r="F183" s="58"/>
      <c r="G183" s="56">
        <f t="shared" si="12"/>
        <v>0</v>
      </c>
      <c r="H183" s="56">
        <f t="shared" si="12"/>
        <v>0</v>
      </c>
      <c r="I183" s="56">
        <f t="shared" si="12"/>
        <v>0</v>
      </c>
    </row>
    <row r="184" spans="3:10">
      <c r="C184" s="3">
        <v>226</v>
      </c>
      <c r="D184" s="18" t="s">
        <v>31</v>
      </c>
      <c r="E184" s="57"/>
      <c r="F184" s="58"/>
      <c r="G184" s="56">
        <f>G12+G17+G26+G37+G48+G51+G64+G76+G81+G93+G104+G111+G122+G131</f>
        <v>0</v>
      </c>
      <c r="H184" s="56">
        <f>H12+H17+H26+H37+H48+H51+H64+H76+H81+H93+H104+H111+H122+H131</f>
        <v>0</v>
      </c>
      <c r="I184" s="56">
        <f>I12+I17+I26+I37+I48+I51+I64+I76+I81+I93+I104+I111+I122+I131</f>
        <v>0</v>
      </c>
    </row>
    <row r="185" spans="3:10">
      <c r="C185" s="3">
        <v>346</v>
      </c>
      <c r="D185" s="18" t="s">
        <v>72</v>
      </c>
      <c r="E185" s="57"/>
      <c r="F185" s="58"/>
      <c r="G185" s="56">
        <f>G94+G120+G132</f>
        <v>0</v>
      </c>
      <c r="H185" s="56">
        <f>H94+H120+H132</f>
        <v>0</v>
      </c>
      <c r="I185" s="56">
        <f>I94+I120+I132</f>
        <v>0</v>
      </c>
      <c r="J185" s="23" t="s">
        <v>24</v>
      </c>
    </row>
    <row r="186" spans="3:10">
      <c r="D186" s="59"/>
      <c r="E186" s="57"/>
      <c r="F186" s="58"/>
      <c r="G186" s="49"/>
      <c r="H186" s="49"/>
      <c r="I186" s="49"/>
    </row>
    <row r="187" spans="3:10">
      <c r="D187" s="59"/>
      <c r="E187" s="57"/>
      <c r="F187" s="58"/>
      <c r="G187" s="45">
        <f>SUM(G170:G186)</f>
        <v>2193</v>
      </c>
      <c r="H187" s="45">
        <f>SUM(H170:H186)</f>
        <v>5397.3200000000006</v>
      </c>
      <c r="I187" s="45">
        <f>SUM(I170:I186)</f>
        <v>-3204.32</v>
      </c>
    </row>
    <row r="188" spans="3:10">
      <c r="C188" s="3">
        <v>211</v>
      </c>
      <c r="D188" s="60">
        <f>G173</f>
        <v>0</v>
      </c>
      <c r="G188" s="54"/>
      <c r="H188" s="54"/>
      <c r="I188" s="54"/>
    </row>
    <row r="189" spans="3:10">
      <c r="C189" s="3">
        <v>225</v>
      </c>
      <c r="D189" s="3">
        <f>G171+G174+G175+G176</f>
        <v>0</v>
      </c>
      <c r="G189" s="54"/>
      <c r="H189" s="54"/>
      <c r="I189" s="54"/>
    </row>
    <row r="190" spans="3:10">
      <c r="C190" s="3">
        <v>226</v>
      </c>
      <c r="D190" s="3">
        <f>G172+G177+G178+G179+G180+G181+G184</f>
        <v>0</v>
      </c>
      <c r="G190" s="54"/>
      <c r="H190" s="54"/>
      <c r="I190" s="54"/>
    </row>
    <row r="191" spans="3:10">
      <c r="C191" s="3">
        <v>346</v>
      </c>
      <c r="D191" s="3">
        <v>17245.2</v>
      </c>
      <c r="G191" s="54"/>
      <c r="H191" s="54"/>
      <c r="I191" s="54"/>
    </row>
    <row r="192" spans="3:10">
      <c r="D192" s="3">
        <f>SUM(D188:D191)</f>
        <v>17245.2</v>
      </c>
      <c r="G192" s="54"/>
      <c r="H192" s="54"/>
      <c r="I192" s="54"/>
    </row>
    <row r="193" spans="3:9">
      <c r="C193" s="3">
        <v>310</v>
      </c>
      <c r="D193" s="3">
        <f>G182+G183</f>
        <v>0</v>
      </c>
      <c r="G193" s="54"/>
      <c r="H193" s="54"/>
      <c r="I193" s="54"/>
    </row>
    <row r="194" spans="3:9">
      <c r="G194" s="54"/>
      <c r="H194" s="54"/>
      <c r="I194" s="54"/>
    </row>
    <row r="195" spans="3:9">
      <c r="G195" s="54"/>
      <c r="H195" s="54"/>
      <c r="I195" s="54"/>
    </row>
    <row r="196" spans="3:9">
      <c r="G196" s="54"/>
      <c r="H196" s="54"/>
      <c r="I196" s="54"/>
    </row>
    <row r="197" spans="3:9">
      <c r="G197" s="54"/>
      <c r="H197" s="54"/>
      <c r="I197" s="54"/>
    </row>
    <row r="198" spans="3:9">
      <c r="G198" s="54"/>
      <c r="H198" s="54"/>
      <c r="I198" s="54"/>
    </row>
    <row r="199" spans="3:9">
      <c r="G199" s="54"/>
      <c r="H199" s="54"/>
      <c r="I199" s="54"/>
    </row>
    <row r="200" spans="3:9">
      <c r="G200" s="54"/>
      <c r="H200" s="54"/>
      <c r="I200" s="54"/>
    </row>
    <row r="201" spans="3:9">
      <c r="G201" s="54"/>
      <c r="H201" s="54"/>
      <c r="I201" s="54"/>
    </row>
    <row r="202" spans="3:9">
      <c r="G202" s="54"/>
      <c r="H202" s="54"/>
      <c r="I202" s="54"/>
    </row>
  </sheetData>
  <autoFilter ref="A2:J141"/>
  <mergeCells count="30">
    <mergeCell ref="B4:B12"/>
    <mergeCell ref="C4:C12"/>
    <mergeCell ref="B14:B22"/>
    <mergeCell ref="C14:C22"/>
    <mergeCell ref="B24:B31"/>
    <mergeCell ref="C24:C31"/>
    <mergeCell ref="B33:B39"/>
    <mergeCell ref="C33:C39"/>
    <mergeCell ref="B42:B48"/>
    <mergeCell ref="C42:C48"/>
    <mergeCell ref="B51:B59"/>
    <mergeCell ref="C51:C59"/>
    <mergeCell ref="B61:B67"/>
    <mergeCell ref="C61:C67"/>
    <mergeCell ref="B69:B76"/>
    <mergeCell ref="C69:C76"/>
    <mergeCell ref="B79:B86"/>
    <mergeCell ref="C79:C86"/>
    <mergeCell ref="B88:B96"/>
    <mergeCell ref="C88:C96"/>
    <mergeCell ref="B98:B106"/>
    <mergeCell ref="C98:C106"/>
    <mergeCell ref="B108:B114"/>
    <mergeCell ref="C108:C114"/>
    <mergeCell ref="B117:B125"/>
    <mergeCell ref="C117:C125"/>
    <mergeCell ref="B128:B136"/>
    <mergeCell ref="C128:C136"/>
    <mergeCell ref="B138:B139"/>
    <mergeCell ref="C138:C139"/>
  </mergeCells>
  <pageMargins left="0.45624999999999999" right="0.196527777777778" top="0.39374999999999999" bottom="0.39374999999999999" header="0.51180555555555496" footer="0.51180555555555496"/>
  <pageSetup paperSize="9" firstPageNumber="0" fitToHeight="1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W1"/>
  <sheetViews>
    <sheetView zoomScale="70" zoomScaleNormal="70" workbookViewId="0"/>
  </sheetViews>
  <sheetFormatPr defaultColWidth="8.6640625" defaultRowHeight="14.4"/>
  <cols>
    <col min="1" max="257" width="8.109375" style="1" customWidth="1"/>
  </cols>
  <sheetData/>
  <pageMargins left="0.7" right="0.7" top="0.75" bottom="0.75" header="0.51180555555555496" footer="0.51180555555555496"/>
  <pageSetup paperSize="9" scale="90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A329"/>
  <sheetViews>
    <sheetView tabSelected="1" view="pageBreakPreview" zoomScale="70" zoomScaleNormal="70" zoomScaleSheetLayoutView="70" zoomScalePageLayoutView="60" workbookViewId="0">
      <selection activeCell="B3" sqref="B3"/>
    </sheetView>
  </sheetViews>
  <sheetFormatPr defaultColWidth="8.6640625" defaultRowHeight="16.8"/>
  <cols>
    <col min="1" max="1" width="11.33203125" style="61" customWidth="1"/>
    <col min="2" max="2" width="29.6640625" style="61" customWidth="1"/>
    <col min="3" max="3" width="18.33203125" style="61" customWidth="1"/>
    <col min="4" max="4" width="19.88671875" style="61" customWidth="1"/>
    <col min="5" max="5" width="11.33203125" style="61" customWidth="1"/>
    <col min="6" max="6" width="16.88671875" style="61" customWidth="1"/>
    <col min="7" max="7" width="22.33203125" style="61" customWidth="1"/>
    <col min="8" max="8" width="22.88671875" style="61" customWidth="1"/>
    <col min="9" max="9" width="25" style="61" customWidth="1"/>
    <col min="10" max="248" width="11.33203125" style="61" customWidth="1"/>
    <col min="249" max="1015" width="8.6640625" style="61"/>
  </cols>
  <sheetData>
    <row r="1" spans="1:9" ht="78.75" customHeight="1">
      <c r="A1"/>
      <c r="B1"/>
      <c r="C1"/>
      <c r="D1"/>
      <c r="E1"/>
      <c r="F1"/>
      <c r="G1" s="181" t="s">
        <v>198</v>
      </c>
      <c r="H1" s="181"/>
    </row>
    <row r="2" spans="1:9" ht="62.85" customHeight="1">
      <c r="A2"/>
      <c r="B2" s="182" t="s">
        <v>199</v>
      </c>
      <c r="C2" s="183"/>
      <c r="D2" s="183"/>
      <c r="E2" s="183"/>
      <c r="F2" s="183"/>
      <c r="G2" s="183"/>
      <c r="H2"/>
    </row>
    <row r="3" spans="1:9" ht="62.85" customHeight="1">
      <c r="A3" s="143" t="s">
        <v>0</v>
      </c>
      <c r="B3" s="144" t="s">
        <v>1</v>
      </c>
      <c r="C3" s="144" t="s">
        <v>2</v>
      </c>
      <c r="D3" s="145" t="s">
        <v>3</v>
      </c>
      <c r="E3" s="145" t="s">
        <v>4</v>
      </c>
      <c r="F3" s="145" t="s">
        <v>96</v>
      </c>
      <c r="G3" s="145" t="s">
        <v>97</v>
      </c>
      <c r="H3" s="145" t="s">
        <v>7</v>
      </c>
    </row>
    <row r="4" spans="1:9" ht="141.75" customHeight="1">
      <c r="A4" s="63" t="s">
        <v>8</v>
      </c>
      <c r="B4" s="64" t="s">
        <v>98</v>
      </c>
      <c r="C4" s="62">
        <v>110100600</v>
      </c>
      <c r="D4" s="146" t="s">
        <v>99</v>
      </c>
      <c r="E4" s="66" t="s">
        <v>12</v>
      </c>
      <c r="F4" s="67">
        <v>273362.40999999997</v>
      </c>
      <c r="G4" s="67">
        <v>89190.720000000001</v>
      </c>
      <c r="H4" s="68">
        <f>F4-G4</f>
        <v>184171.68999999997</v>
      </c>
      <c r="I4" s="69"/>
    </row>
    <row r="5" spans="1:9" ht="30" hidden="1" customHeight="1">
      <c r="A5" s="63"/>
      <c r="B5" s="64"/>
      <c r="C5" s="70" t="s">
        <v>33</v>
      </c>
      <c r="D5" s="71">
        <f>F4</f>
        <v>273362.40999999997</v>
      </c>
      <c r="E5" s="66"/>
      <c r="F5" s="67"/>
      <c r="G5" s="67"/>
      <c r="H5" s="68"/>
    </row>
    <row r="6" spans="1:9" ht="146.25" customHeight="1">
      <c r="A6" s="63" t="s">
        <v>13</v>
      </c>
      <c r="B6" s="64" t="s">
        <v>100</v>
      </c>
      <c r="C6" s="62">
        <v>110100600</v>
      </c>
      <c r="D6" s="146" t="s">
        <v>99</v>
      </c>
      <c r="E6" s="66" t="s">
        <v>12</v>
      </c>
      <c r="F6" s="67">
        <v>90396</v>
      </c>
      <c r="G6" s="67">
        <v>90396</v>
      </c>
      <c r="H6" s="68">
        <f>F6-G6</f>
        <v>0</v>
      </c>
      <c r="I6" s="72"/>
    </row>
    <row r="7" spans="1:9" ht="30" hidden="1" customHeight="1">
      <c r="A7" s="63"/>
      <c r="B7" s="64"/>
      <c r="C7" s="70" t="s">
        <v>33</v>
      </c>
      <c r="D7" s="71">
        <f>F6</f>
        <v>90396</v>
      </c>
      <c r="E7" s="66"/>
      <c r="F7" s="67"/>
      <c r="G7" s="67"/>
      <c r="H7" s="68"/>
    </row>
    <row r="8" spans="1:9" ht="138.75" customHeight="1">
      <c r="A8" s="63" t="s">
        <v>34</v>
      </c>
      <c r="B8" s="64" t="s">
        <v>101</v>
      </c>
      <c r="C8" s="62">
        <v>110100600</v>
      </c>
      <c r="D8" s="146" t="s">
        <v>99</v>
      </c>
      <c r="E8" s="66" t="s">
        <v>12</v>
      </c>
      <c r="F8" s="67">
        <v>93312</v>
      </c>
      <c r="G8" s="67">
        <v>90396</v>
      </c>
      <c r="H8" s="68">
        <f>F8-G8</f>
        <v>2916</v>
      </c>
    </row>
    <row r="9" spans="1:9" ht="30" hidden="1" customHeight="1">
      <c r="A9" s="63"/>
      <c r="B9" s="64"/>
      <c r="C9" s="70" t="s">
        <v>33</v>
      </c>
      <c r="D9" s="71">
        <f>F8</f>
        <v>93312</v>
      </c>
      <c r="E9" s="66"/>
      <c r="F9" s="67"/>
      <c r="G9" s="67"/>
      <c r="H9" s="68"/>
    </row>
    <row r="10" spans="1:9" ht="136.5" customHeight="1">
      <c r="A10" s="66" t="s">
        <v>40</v>
      </c>
      <c r="B10" s="73" t="s">
        <v>102</v>
      </c>
      <c r="C10" s="74">
        <v>110100600</v>
      </c>
      <c r="D10" s="146" t="s">
        <v>99</v>
      </c>
      <c r="E10" s="66" t="s">
        <v>12</v>
      </c>
      <c r="F10" s="75">
        <v>90396</v>
      </c>
      <c r="G10" s="75">
        <v>90396</v>
      </c>
      <c r="H10" s="68">
        <f>F10-G10</f>
        <v>0</v>
      </c>
      <c r="I10" s="76"/>
    </row>
    <row r="11" spans="1:9" ht="30" hidden="1" customHeight="1">
      <c r="A11" s="63"/>
      <c r="B11" s="64"/>
      <c r="C11" s="70" t="s">
        <v>33</v>
      </c>
      <c r="D11" s="71">
        <f>F10</f>
        <v>90396</v>
      </c>
      <c r="E11" s="66"/>
      <c r="F11" s="67"/>
      <c r="G11" s="67"/>
      <c r="H11" s="68"/>
      <c r="I11" s="76"/>
    </row>
    <row r="12" spans="1:9" ht="144" customHeight="1">
      <c r="A12" s="66" t="s">
        <v>43</v>
      </c>
      <c r="B12" s="73" t="s">
        <v>103</v>
      </c>
      <c r="C12" s="74">
        <v>110100600</v>
      </c>
      <c r="D12" s="146" t="s">
        <v>99</v>
      </c>
      <c r="E12" s="66" t="s">
        <v>12</v>
      </c>
      <c r="F12" s="75">
        <v>90396</v>
      </c>
      <c r="G12" s="75">
        <v>90396</v>
      </c>
      <c r="H12" s="68">
        <f>F12-G12</f>
        <v>0</v>
      </c>
      <c r="I12" s="76"/>
    </row>
    <row r="13" spans="1:9" ht="30" hidden="1" customHeight="1">
      <c r="A13" s="66"/>
      <c r="B13" s="73"/>
      <c r="C13" s="70" t="s">
        <v>33</v>
      </c>
      <c r="D13" s="71">
        <f>F12</f>
        <v>90396</v>
      </c>
      <c r="E13" s="66"/>
      <c r="F13" s="75"/>
      <c r="G13" s="75"/>
      <c r="H13" s="68"/>
      <c r="I13" s="76"/>
    </row>
    <row r="14" spans="1:9" ht="149.25" customHeight="1">
      <c r="A14" s="66" t="s">
        <v>47</v>
      </c>
      <c r="B14" s="73" t="s">
        <v>104</v>
      </c>
      <c r="C14" s="74">
        <v>110100600</v>
      </c>
      <c r="D14" s="146" t="s">
        <v>99</v>
      </c>
      <c r="E14" s="66" t="s">
        <v>12</v>
      </c>
      <c r="F14" s="75">
        <v>90396</v>
      </c>
      <c r="G14" s="75">
        <v>90396</v>
      </c>
      <c r="H14" s="68">
        <f>F14-G14</f>
        <v>0</v>
      </c>
      <c r="I14" s="76"/>
    </row>
    <row r="15" spans="1:9" ht="30" hidden="1" customHeight="1">
      <c r="A15" s="66"/>
      <c r="B15" s="73"/>
      <c r="C15" s="70" t="s">
        <v>33</v>
      </c>
      <c r="D15" s="71">
        <f>F14</f>
        <v>90396</v>
      </c>
      <c r="E15" s="66"/>
      <c r="F15" s="75"/>
      <c r="G15" s="75"/>
      <c r="H15" s="68"/>
      <c r="I15" s="76"/>
    </row>
    <row r="16" spans="1:9" ht="139.5" customHeight="1">
      <c r="A16" s="66" t="s">
        <v>50</v>
      </c>
      <c r="B16" s="73" t="s">
        <v>105</v>
      </c>
      <c r="C16" s="74">
        <v>110100600</v>
      </c>
      <c r="D16" s="146" t="s">
        <v>99</v>
      </c>
      <c r="E16" s="66" t="s">
        <v>12</v>
      </c>
      <c r="F16" s="75">
        <v>90396</v>
      </c>
      <c r="G16" s="75">
        <v>90396</v>
      </c>
      <c r="H16" s="68">
        <f>F16-G16</f>
        <v>0</v>
      </c>
      <c r="I16" s="76"/>
    </row>
    <row r="17" spans="1:9" ht="30" hidden="1" customHeight="1">
      <c r="A17" s="63"/>
      <c r="B17" s="64"/>
      <c r="C17" s="70" t="s">
        <v>33</v>
      </c>
      <c r="D17" s="71">
        <f>F16</f>
        <v>90396</v>
      </c>
      <c r="E17" s="66"/>
      <c r="F17" s="67"/>
      <c r="G17" s="67"/>
      <c r="H17" s="68"/>
      <c r="I17" s="76"/>
    </row>
    <row r="18" spans="1:9" ht="138.75" customHeight="1">
      <c r="A18" s="66" t="s">
        <v>59</v>
      </c>
      <c r="B18" s="73" t="s">
        <v>106</v>
      </c>
      <c r="C18" s="74">
        <v>110100600</v>
      </c>
      <c r="D18" s="146" t="s">
        <v>99</v>
      </c>
      <c r="E18" s="66" t="s">
        <v>12</v>
      </c>
      <c r="F18" s="75">
        <v>90396</v>
      </c>
      <c r="G18" s="75">
        <v>90396</v>
      </c>
      <c r="H18" s="68">
        <f>F18-G18</f>
        <v>0</v>
      </c>
      <c r="I18" s="76"/>
    </row>
    <row r="19" spans="1:9" ht="30" hidden="1" customHeight="1">
      <c r="A19" s="66"/>
      <c r="B19" s="73"/>
      <c r="C19" s="70" t="s">
        <v>33</v>
      </c>
      <c r="D19" s="71">
        <f>F18</f>
        <v>90396</v>
      </c>
      <c r="E19" s="66"/>
      <c r="F19" s="75"/>
      <c r="G19" s="75"/>
      <c r="H19" s="68"/>
      <c r="I19" s="76"/>
    </row>
    <row r="20" spans="1:9" ht="150.75" customHeight="1">
      <c r="A20" s="66" t="s">
        <v>62</v>
      </c>
      <c r="B20" s="73" t="s">
        <v>107</v>
      </c>
      <c r="C20" s="74">
        <v>110100600</v>
      </c>
      <c r="D20" s="65" t="s">
        <v>99</v>
      </c>
      <c r="E20" s="66" t="s">
        <v>12</v>
      </c>
      <c r="F20" s="75">
        <v>90396</v>
      </c>
      <c r="G20" s="75">
        <v>90396</v>
      </c>
      <c r="H20" s="68">
        <f>F20-G20</f>
        <v>0</v>
      </c>
      <c r="I20" s="76"/>
    </row>
    <row r="21" spans="1:9" ht="30" hidden="1" customHeight="1">
      <c r="A21" s="66"/>
      <c r="B21" s="73"/>
      <c r="C21" s="70" t="s">
        <v>33</v>
      </c>
      <c r="D21" s="71">
        <f>F20</f>
        <v>90396</v>
      </c>
      <c r="E21" s="66"/>
      <c r="F21" s="75"/>
      <c r="G21" s="75"/>
      <c r="H21" s="68"/>
      <c r="I21" s="76"/>
    </row>
    <row r="22" spans="1:9" ht="139.5" customHeight="1">
      <c r="A22" s="66" t="s">
        <v>66</v>
      </c>
      <c r="B22" s="73" t="s">
        <v>108</v>
      </c>
      <c r="C22" s="74">
        <v>110100600</v>
      </c>
      <c r="D22" s="146" t="s">
        <v>99</v>
      </c>
      <c r="E22" s="66" t="s">
        <v>12</v>
      </c>
      <c r="F22" s="75">
        <v>90396</v>
      </c>
      <c r="G22" s="75">
        <v>90396</v>
      </c>
      <c r="H22" s="68">
        <f>F22-G22</f>
        <v>0</v>
      </c>
      <c r="I22" s="76"/>
    </row>
    <row r="23" spans="1:9" ht="30" hidden="1" customHeight="1">
      <c r="A23" s="63"/>
      <c r="B23" s="64"/>
      <c r="C23" s="70" t="s">
        <v>33</v>
      </c>
      <c r="D23" s="71">
        <f>F22</f>
        <v>90396</v>
      </c>
      <c r="E23" s="66"/>
      <c r="F23" s="67"/>
      <c r="G23" s="67"/>
      <c r="H23" s="68"/>
      <c r="I23" s="76"/>
    </row>
    <row r="24" spans="1:9" ht="139.5" customHeight="1">
      <c r="A24" s="66" t="s">
        <v>70</v>
      </c>
      <c r="B24" s="73" t="s">
        <v>109</v>
      </c>
      <c r="C24" s="74">
        <v>110100600</v>
      </c>
      <c r="D24" s="146" t="s">
        <v>99</v>
      </c>
      <c r="E24" s="66" t="s">
        <v>12</v>
      </c>
      <c r="F24" s="75">
        <v>109368</v>
      </c>
      <c r="G24" s="75">
        <v>109368</v>
      </c>
      <c r="H24" s="68">
        <f>F24-G24</f>
        <v>0</v>
      </c>
      <c r="I24" s="76"/>
    </row>
    <row r="25" spans="1:9" ht="30" hidden="1" customHeight="1">
      <c r="A25" s="66"/>
      <c r="B25" s="73"/>
      <c r="C25" s="70" t="s">
        <v>33</v>
      </c>
      <c r="D25" s="71">
        <f>F24</f>
        <v>109368</v>
      </c>
      <c r="E25" s="66"/>
      <c r="F25" s="75"/>
      <c r="G25" s="75"/>
      <c r="H25" s="68"/>
      <c r="I25" s="76"/>
    </row>
    <row r="26" spans="1:9" ht="140.25" customHeight="1">
      <c r="A26" s="66" t="s">
        <v>76</v>
      </c>
      <c r="B26" s="73" t="s">
        <v>110</v>
      </c>
      <c r="C26" s="74">
        <v>110100600</v>
      </c>
      <c r="D26" s="146" t="s">
        <v>99</v>
      </c>
      <c r="E26" s="66" t="s">
        <v>12</v>
      </c>
      <c r="F26" s="75">
        <v>90396</v>
      </c>
      <c r="G26" s="75">
        <v>90396</v>
      </c>
      <c r="H26" s="68">
        <f>F26-G26</f>
        <v>0</v>
      </c>
      <c r="I26" s="76"/>
    </row>
    <row r="27" spans="1:9" ht="30" hidden="1" customHeight="1">
      <c r="A27" s="66"/>
      <c r="B27" s="73"/>
      <c r="C27" s="70" t="s">
        <v>33</v>
      </c>
      <c r="D27" s="71">
        <f>F26</f>
        <v>90396</v>
      </c>
      <c r="E27" s="66"/>
      <c r="F27" s="75"/>
      <c r="G27" s="75"/>
      <c r="H27" s="68"/>
      <c r="I27" s="76"/>
    </row>
    <row r="28" spans="1:9" ht="141" customHeight="1">
      <c r="A28" s="66" t="s">
        <v>79</v>
      </c>
      <c r="B28" s="73" t="s">
        <v>111</v>
      </c>
      <c r="C28" s="74">
        <v>110100600</v>
      </c>
      <c r="D28" s="146" t="s">
        <v>99</v>
      </c>
      <c r="E28" s="66" t="s">
        <v>12</v>
      </c>
      <c r="F28" s="75">
        <v>90396</v>
      </c>
      <c r="G28" s="75">
        <v>90396</v>
      </c>
      <c r="H28" s="68">
        <f>F28-G28</f>
        <v>0</v>
      </c>
      <c r="I28" s="76"/>
    </row>
    <row r="29" spans="1:9" ht="30" hidden="1" customHeight="1">
      <c r="A29" s="63"/>
      <c r="B29" s="64"/>
      <c r="C29" s="70" t="s">
        <v>33</v>
      </c>
      <c r="D29" s="71">
        <f>F28</f>
        <v>90396</v>
      </c>
      <c r="E29" s="66"/>
      <c r="F29" s="67"/>
      <c r="G29" s="67"/>
      <c r="H29" s="68"/>
      <c r="I29" s="76"/>
    </row>
    <row r="30" spans="1:9" ht="137.25" customHeight="1">
      <c r="A30" s="66" t="s">
        <v>82</v>
      </c>
      <c r="B30" s="73" t="s">
        <v>112</v>
      </c>
      <c r="C30" s="74">
        <v>110100600</v>
      </c>
      <c r="D30" s="146" t="s">
        <v>99</v>
      </c>
      <c r="E30" s="66" t="s">
        <v>12</v>
      </c>
      <c r="F30" s="75">
        <v>178381.44</v>
      </c>
      <c r="G30" s="75">
        <v>178381.44</v>
      </c>
      <c r="H30" s="68">
        <f>F30-G30</f>
        <v>0</v>
      </c>
      <c r="I30" s="76"/>
    </row>
    <row r="31" spans="1:9" ht="30" hidden="1" customHeight="1">
      <c r="A31" s="66"/>
      <c r="B31" s="73"/>
      <c r="C31" s="70" t="s">
        <v>33</v>
      </c>
      <c r="D31" s="71">
        <f>F30</f>
        <v>178381.44</v>
      </c>
      <c r="E31" s="66"/>
      <c r="F31" s="75"/>
      <c r="G31" s="75"/>
      <c r="H31" s="68"/>
      <c r="I31" s="76"/>
    </row>
    <row r="32" spans="1:9" ht="140.25" customHeight="1">
      <c r="A32" s="66" t="s">
        <v>87</v>
      </c>
      <c r="B32" s="73" t="s">
        <v>113</v>
      </c>
      <c r="C32" s="74">
        <v>110100600</v>
      </c>
      <c r="D32" s="146" t="s">
        <v>99</v>
      </c>
      <c r="E32" s="66" t="s">
        <v>12</v>
      </c>
      <c r="F32" s="75">
        <v>90396</v>
      </c>
      <c r="G32" s="75">
        <v>90396</v>
      </c>
      <c r="H32" s="68">
        <f>F32-G32</f>
        <v>0</v>
      </c>
      <c r="I32" s="76"/>
    </row>
    <row r="33" spans="1:9" ht="30" hidden="1" customHeight="1">
      <c r="A33" s="66"/>
      <c r="B33" s="73"/>
      <c r="C33" s="70" t="s">
        <v>33</v>
      </c>
      <c r="D33" s="71">
        <f>F32</f>
        <v>90396</v>
      </c>
      <c r="E33" s="66"/>
      <c r="F33" s="75"/>
      <c r="G33" s="75"/>
      <c r="H33" s="68"/>
      <c r="I33" s="76"/>
    </row>
    <row r="34" spans="1:9" ht="139.5" customHeight="1">
      <c r="A34" s="66" t="s">
        <v>90</v>
      </c>
      <c r="B34" s="73" t="s">
        <v>114</v>
      </c>
      <c r="C34" s="74">
        <v>110100600</v>
      </c>
      <c r="D34" s="146" t="s">
        <v>99</v>
      </c>
      <c r="E34" s="66" t="s">
        <v>12</v>
      </c>
      <c r="F34" s="75">
        <v>178381.44</v>
      </c>
      <c r="G34" s="75">
        <v>178381.44</v>
      </c>
      <c r="H34" s="68">
        <f>F34-G34</f>
        <v>0</v>
      </c>
      <c r="I34" s="76"/>
    </row>
    <row r="35" spans="1:9" ht="30" hidden="1" customHeight="1">
      <c r="A35" s="63"/>
      <c r="B35" s="64"/>
      <c r="C35" s="70" t="s">
        <v>33</v>
      </c>
      <c r="D35" s="71">
        <f>F34</f>
        <v>178381.44</v>
      </c>
      <c r="E35" s="66"/>
      <c r="F35" s="67"/>
      <c r="G35" s="67"/>
      <c r="H35" s="68"/>
      <c r="I35" s="76"/>
    </row>
    <row r="36" spans="1:9" ht="138" customHeight="1">
      <c r="A36" s="63" t="s">
        <v>115</v>
      </c>
      <c r="B36" s="64" t="s">
        <v>116</v>
      </c>
      <c r="C36" s="62">
        <v>110100600</v>
      </c>
      <c r="D36" s="146" t="s">
        <v>99</v>
      </c>
      <c r="E36" s="66" t="s">
        <v>12</v>
      </c>
      <c r="F36" s="67">
        <v>95609.36</v>
      </c>
      <c r="G36" s="67">
        <v>93744</v>
      </c>
      <c r="H36" s="68">
        <f>F36-G36</f>
        <v>1865.3600000000006</v>
      </c>
    </row>
    <row r="37" spans="1:9" ht="34.5" hidden="1" customHeight="1">
      <c r="A37" s="63"/>
      <c r="B37" s="64"/>
      <c r="C37" s="70" t="s">
        <v>33</v>
      </c>
      <c r="D37" s="71">
        <f>F36</f>
        <v>95609.36</v>
      </c>
      <c r="E37" s="66"/>
      <c r="F37" s="67"/>
      <c r="G37" s="67"/>
      <c r="H37" s="68"/>
    </row>
    <row r="38" spans="1:9" ht="136.5" customHeight="1">
      <c r="A38" s="66" t="s">
        <v>117</v>
      </c>
      <c r="B38" s="73" t="s">
        <v>118</v>
      </c>
      <c r="C38" s="74">
        <v>110100600</v>
      </c>
      <c r="D38" s="146" t="s">
        <v>99</v>
      </c>
      <c r="E38" s="66" t="s">
        <v>12</v>
      </c>
      <c r="F38" s="75">
        <v>90396</v>
      </c>
      <c r="G38" s="75">
        <v>90396</v>
      </c>
      <c r="H38" s="68">
        <f>F38-G38</f>
        <v>0</v>
      </c>
      <c r="I38" s="76"/>
    </row>
    <row r="39" spans="1:9" ht="34.5" hidden="1" customHeight="1">
      <c r="A39" s="66"/>
      <c r="B39" s="73"/>
      <c r="C39" s="70" t="s">
        <v>33</v>
      </c>
      <c r="D39" s="71">
        <f>F38</f>
        <v>90396</v>
      </c>
      <c r="E39" s="66"/>
      <c r="F39" s="75"/>
      <c r="G39" s="75"/>
      <c r="H39" s="68"/>
      <c r="I39" s="76"/>
    </row>
    <row r="40" spans="1:9" ht="134.25" customHeight="1">
      <c r="A40" s="66" t="s">
        <v>119</v>
      </c>
      <c r="B40" s="73" t="s">
        <v>120</v>
      </c>
      <c r="C40" s="74">
        <v>110100600</v>
      </c>
      <c r="D40" s="65" t="s">
        <v>99</v>
      </c>
      <c r="E40" s="66" t="s">
        <v>12</v>
      </c>
      <c r="F40" s="75">
        <v>90396</v>
      </c>
      <c r="G40" s="75">
        <v>90396</v>
      </c>
      <c r="H40" s="68">
        <f>F40-G40</f>
        <v>0</v>
      </c>
      <c r="I40" s="76"/>
    </row>
    <row r="41" spans="1:9" ht="34.5" hidden="1" customHeight="1">
      <c r="A41" s="66"/>
      <c r="B41" s="73"/>
      <c r="C41" s="70" t="s">
        <v>33</v>
      </c>
      <c r="D41" s="71">
        <f>F40</f>
        <v>90396</v>
      </c>
      <c r="E41" s="66"/>
      <c r="F41" s="75"/>
      <c r="G41" s="75"/>
      <c r="H41" s="68"/>
      <c r="I41" s="76"/>
    </row>
    <row r="42" spans="1:9" ht="140.25" customHeight="1">
      <c r="A42" s="66" t="s">
        <v>121</v>
      </c>
      <c r="B42" s="73" t="s">
        <v>9</v>
      </c>
      <c r="C42" s="74">
        <v>110100600</v>
      </c>
      <c r="D42" s="146" t="s">
        <v>99</v>
      </c>
      <c r="E42" s="66" t="s">
        <v>12</v>
      </c>
      <c r="F42" s="75">
        <v>90396</v>
      </c>
      <c r="G42" s="75">
        <v>90396</v>
      </c>
      <c r="H42" s="68">
        <f>F42-G42</f>
        <v>0</v>
      </c>
      <c r="I42" s="76"/>
    </row>
    <row r="43" spans="1:9" ht="34.5" hidden="1" customHeight="1">
      <c r="A43" s="66"/>
      <c r="B43" s="73"/>
      <c r="C43" s="70" t="s">
        <v>33</v>
      </c>
      <c r="D43" s="71">
        <f>F42</f>
        <v>90396</v>
      </c>
      <c r="E43" s="66"/>
      <c r="F43" s="75"/>
      <c r="G43" s="75"/>
      <c r="H43" s="68"/>
      <c r="I43" s="76"/>
    </row>
    <row r="44" spans="1:9" ht="142.5" customHeight="1">
      <c r="A44" s="66" t="s">
        <v>122</v>
      </c>
      <c r="B44" s="73" t="s">
        <v>123</v>
      </c>
      <c r="C44" s="74">
        <v>110100600</v>
      </c>
      <c r="D44" s="146" t="s">
        <v>99</v>
      </c>
      <c r="E44" s="66" t="s">
        <v>12</v>
      </c>
      <c r="F44" s="75">
        <v>90396</v>
      </c>
      <c r="G44" s="75">
        <v>90396</v>
      </c>
      <c r="H44" s="68">
        <f>F44-G44</f>
        <v>0</v>
      </c>
      <c r="I44" s="76"/>
    </row>
    <row r="45" spans="1:9" ht="34.5" hidden="1" customHeight="1">
      <c r="A45" s="66"/>
      <c r="B45" s="73"/>
      <c r="C45" s="70" t="s">
        <v>33</v>
      </c>
      <c r="D45" s="71">
        <f>F44</f>
        <v>90396</v>
      </c>
      <c r="E45" s="66"/>
      <c r="F45" s="75"/>
      <c r="G45" s="75"/>
      <c r="H45" s="68"/>
      <c r="I45" s="76"/>
    </row>
    <row r="46" spans="1:9" ht="135.75" customHeight="1">
      <c r="A46" s="66" t="s">
        <v>124</v>
      </c>
      <c r="B46" s="73" t="s">
        <v>125</v>
      </c>
      <c r="C46" s="74">
        <v>110100600</v>
      </c>
      <c r="D46" s="65" t="s">
        <v>99</v>
      </c>
      <c r="E46" s="66" t="s">
        <v>12</v>
      </c>
      <c r="F46" s="75">
        <v>90396</v>
      </c>
      <c r="G46" s="75">
        <v>90396</v>
      </c>
      <c r="H46" s="68">
        <f>F46-G46</f>
        <v>0</v>
      </c>
      <c r="I46" s="76"/>
    </row>
    <row r="47" spans="1:9" ht="34.5" hidden="1" customHeight="1">
      <c r="A47" s="66"/>
      <c r="B47" s="73"/>
      <c r="C47" s="70" t="s">
        <v>33</v>
      </c>
      <c r="D47" s="71">
        <f>F46</f>
        <v>90396</v>
      </c>
      <c r="E47" s="66"/>
      <c r="F47" s="75"/>
      <c r="G47" s="75"/>
      <c r="H47" s="68"/>
      <c r="I47" s="76"/>
    </row>
    <row r="48" spans="1:9" ht="132" customHeight="1">
      <c r="A48" s="66" t="s">
        <v>126</v>
      </c>
      <c r="B48" s="73" t="s">
        <v>127</v>
      </c>
      <c r="C48" s="74">
        <v>110100600</v>
      </c>
      <c r="D48" s="65" t="s">
        <v>99</v>
      </c>
      <c r="E48" s="66" t="s">
        <v>12</v>
      </c>
      <c r="F48" s="75">
        <v>178381.44</v>
      </c>
      <c r="G48" s="75">
        <v>178381.44</v>
      </c>
      <c r="H48" s="68">
        <f>F48-G48</f>
        <v>0</v>
      </c>
      <c r="I48" s="76"/>
    </row>
    <row r="49" spans="1:9" ht="34.5" hidden="1" customHeight="1">
      <c r="A49" s="66"/>
      <c r="B49" s="73"/>
      <c r="C49" s="70" t="s">
        <v>33</v>
      </c>
      <c r="D49" s="71">
        <f>F48</f>
        <v>178381.44</v>
      </c>
      <c r="E49" s="66"/>
      <c r="F49" s="75"/>
      <c r="G49" s="75"/>
      <c r="H49" s="68"/>
      <c r="I49" s="76"/>
    </row>
    <row r="50" spans="1:9" ht="132.75" customHeight="1">
      <c r="A50" s="66" t="s">
        <v>128</v>
      </c>
      <c r="B50" s="73" t="s">
        <v>129</v>
      </c>
      <c r="C50" s="74">
        <v>110100600</v>
      </c>
      <c r="D50" s="65" t="s">
        <v>99</v>
      </c>
      <c r="E50" s="66" t="s">
        <v>12</v>
      </c>
      <c r="F50" s="75">
        <v>90396</v>
      </c>
      <c r="G50" s="75">
        <v>90396</v>
      </c>
      <c r="H50" s="68">
        <f>F50-G50</f>
        <v>0</v>
      </c>
      <c r="I50" s="76"/>
    </row>
    <row r="51" spans="1:9" ht="34.5" hidden="1" customHeight="1">
      <c r="A51" s="66"/>
      <c r="B51" s="73"/>
      <c r="C51" s="70" t="s">
        <v>33</v>
      </c>
      <c r="D51" s="71">
        <f>F50</f>
        <v>90396</v>
      </c>
      <c r="E51" s="66"/>
      <c r="F51" s="75"/>
      <c r="G51" s="75"/>
      <c r="H51" s="68"/>
      <c r="I51" s="76"/>
    </row>
    <row r="52" spans="1:9" ht="138" customHeight="1">
      <c r="A52" s="66" t="s">
        <v>130</v>
      </c>
      <c r="B52" s="73" t="s">
        <v>131</v>
      </c>
      <c r="C52" s="74">
        <v>110100600</v>
      </c>
      <c r="D52" s="146" t="s">
        <v>99</v>
      </c>
      <c r="E52" s="66" t="s">
        <v>12</v>
      </c>
      <c r="F52" s="75">
        <v>90396</v>
      </c>
      <c r="G52" s="75">
        <v>90396</v>
      </c>
      <c r="H52" s="68">
        <f>F52-G52</f>
        <v>0</v>
      </c>
      <c r="I52" s="76"/>
    </row>
    <row r="53" spans="1:9" ht="34.5" hidden="1" customHeight="1">
      <c r="A53" s="66"/>
      <c r="B53" s="73"/>
      <c r="C53" s="70" t="s">
        <v>33</v>
      </c>
      <c r="D53" s="71">
        <f>F52</f>
        <v>90396</v>
      </c>
      <c r="E53" s="66"/>
      <c r="F53" s="75"/>
      <c r="G53" s="75"/>
      <c r="H53" s="68"/>
      <c r="I53" s="76"/>
    </row>
    <row r="54" spans="1:9" ht="127.5" customHeight="1">
      <c r="A54" s="66" t="s">
        <v>132</v>
      </c>
      <c r="B54" s="73" t="s">
        <v>133</v>
      </c>
      <c r="C54" s="74">
        <v>110100600</v>
      </c>
      <c r="D54" s="65" t="s">
        <v>99</v>
      </c>
      <c r="E54" s="66" t="s">
        <v>12</v>
      </c>
      <c r="F54" s="75">
        <v>90396</v>
      </c>
      <c r="G54" s="75">
        <v>90396</v>
      </c>
      <c r="H54" s="68">
        <f>F54-G54</f>
        <v>0</v>
      </c>
      <c r="I54" s="76"/>
    </row>
    <row r="55" spans="1:9" ht="34.5" hidden="1" customHeight="1">
      <c r="A55" s="66"/>
      <c r="B55" s="73"/>
      <c r="C55" s="70" t="s">
        <v>33</v>
      </c>
      <c r="D55" s="71">
        <f>F54</f>
        <v>90396</v>
      </c>
      <c r="E55" s="66"/>
      <c r="F55" s="75"/>
      <c r="G55" s="75"/>
      <c r="H55" s="68"/>
      <c r="I55" s="76"/>
    </row>
    <row r="56" spans="1:9" ht="134.25" customHeight="1">
      <c r="A56" s="66" t="s">
        <v>134</v>
      </c>
      <c r="B56" s="73" t="s">
        <v>135</v>
      </c>
      <c r="C56" s="74">
        <v>110100600</v>
      </c>
      <c r="D56" s="65" t="s">
        <v>99</v>
      </c>
      <c r="E56" s="66" t="s">
        <v>12</v>
      </c>
      <c r="F56" s="75">
        <v>90396</v>
      </c>
      <c r="G56" s="75">
        <v>90396</v>
      </c>
      <c r="H56" s="68">
        <f>F56-G56</f>
        <v>0</v>
      </c>
      <c r="I56" s="76"/>
    </row>
    <row r="57" spans="1:9" ht="34.5" hidden="1" customHeight="1">
      <c r="A57" s="66"/>
      <c r="B57" s="73"/>
      <c r="C57" s="70" t="s">
        <v>33</v>
      </c>
      <c r="D57" s="71">
        <f>F56</f>
        <v>90396</v>
      </c>
      <c r="E57" s="66"/>
      <c r="F57" s="75"/>
      <c r="G57" s="75"/>
      <c r="H57" s="68"/>
      <c r="I57" s="76"/>
    </row>
    <row r="58" spans="1:9" ht="142.5" customHeight="1">
      <c r="A58" s="66" t="s">
        <v>136</v>
      </c>
      <c r="B58" s="73" t="s">
        <v>137</v>
      </c>
      <c r="C58" s="74">
        <v>110100600</v>
      </c>
      <c r="D58" s="146" t="s">
        <v>99</v>
      </c>
      <c r="E58" s="66" t="s">
        <v>12</v>
      </c>
      <c r="F58" s="75">
        <v>90396</v>
      </c>
      <c r="G58" s="75">
        <v>90396</v>
      </c>
      <c r="H58" s="68">
        <f>F58-G58</f>
        <v>0</v>
      </c>
      <c r="I58" s="76"/>
    </row>
    <row r="59" spans="1:9" ht="34.5" hidden="1" customHeight="1">
      <c r="A59" s="66"/>
      <c r="B59" s="73"/>
      <c r="C59" s="70" t="s">
        <v>33</v>
      </c>
      <c r="D59" s="71">
        <f>F58</f>
        <v>90396</v>
      </c>
      <c r="E59" s="66"/>
      <c r="F59" s="75"/>
      <c r="G59" s="75"/>
      <c r="H59" s="68"/>
      <c r="I59" s="76"/>
    </row>
    <row r="60" spans="1:9" ht="135.75" customHeight="1">
      <c r="A60" s="66" t="s">
        <v>138</v>
      </c>
      <c r="B60" s="73" t="s">
        <v>139</v>
      </c>
      <c r="C60" s="74">
        <v>110100600</v>
      </c>
      <c r="D60" s="65" t="s">
        <v>99</v>
      </c>
      <c r="E60" s="66" t="s">
        <v>12</v>
      </c>
      <c r="F60" s="75">
        <v>90396</v>
      </c>
      <c r="G60" s="75">
        <v>90396</v>
      </c>
      <c r="H60" s="68">
        <f>F60-G60</f>
        <v>0</v>
      </c>
      <c r="I60" s="76"/>
    </row>
    <row r="61" spans="1:9" ht="34.5" hidden="1" customHeight="1">
      <c r="A61" s="66"/>
      <c r="B61" s="73"/>
      <c r="C61" s="70" t="s">
        <v>33</v>
      </c>
      <c r="D61" s="71">
        <f>F60</f>
        <v>90396</v>
      </c>
      <c r="E61" s="66"/>
      <c r="F61" s="75"/>
      <c r="G61" s="75"/>
      <c r="H61" s="68"/>
      <c r="I61" s="76"/>
    </row>
    <row r="62" spans="1:9" ht="136.5" customHeight="1">
      <c r="A62" s="66" t="s">
        <v>140</v>
      </c>
      <c r="B62" s="73" t="s">
        <v>141</v>
      </c>
      <c r="C62" s="74">
        <v>110100600</v>
      </c>
      <c r="D62" s="146" t="s">
        <v>99</v>
      </c>
      <c r="E62" s="66" t="s">
        <v>12</v>
      </c>
      <c r="F62" s="75">
        <v>90396</v>
      </c>
      <c r="G62" s="75">
        <v>90396</v>
      </c>
      <c r="H62" s="68">
        <f>F62-G62</f>
        <v>0</v>
      </c>
      <c r="I62" s="76"/>
    </row>
    <row r="63" spans="1:9" ht="34.5" hidden="1" customHeight="1">
      <c r="A63" s="66"/>
      <c r="B63" s="73"/>
      <c r="C63" s="70" t="s">
        <v>33</v>
      </c>
      <c r="D63" s="71">
        <f>F62</f>
        <v>90396</v>
      </c>
      <c r="E63" s="66"/>
      <c r="F63" s="75"/>
      <c r="G63" s="75"/>
      <c r="H63" s="68"/>
      <c r="I63" s="76"/>
    </row>
    <row r="64" spans="1:9" ht="144" customHeight="1">
      <c r="A64" s="66" t="s">
        <v>142</v>
      </c>
      <c r="B64" s="73" t="s">
        <v>143</v>
      </c>
      <c r="C64" s="74">
        <v>110100600</v>
      </c>
      <c r="D64" s="146" t="s">
        <v>99</v>
      </c>
      <c r="E64" s="66" t="s">
        <v>12</v>
      </c>
      <c r="F64" s="75">
        <v>90396</v>
      </c>
      <c r="G64" s="75">
        <v>90396</v>
      </c>
      <c r="H64" s="68">
        <f>F64-G64</f>
        <v>0</v>
      </c>
      <c r="I64" s="76"/>
    </row>
    <row r="65" spans="1:9" ht="34.5" hidden="1" customHeight="1">
      <c r="A65" s="66"/>
      <c r="B65" s="73"/>
      <c r="C65" s="70" t="s">
        <v>33</v>
      </c>
      <c r="D65" s="71">
        <f>F64</f>
        <v>90396</v>
      </c>
      <c r="E65" s="66"/>
      <c r="F65" s="75"/>
      <c r="G65" s="75"/>
      <c r="H65" s="68"/>
      <c r="I65" s="76"/>
    </row>
    <row r="66" spans="1:9" ht="14.7" customHeight="1">
      <c r="A66" s="170" t="s">
        <v>144</v>
      </c>
      <c r="B66" s="187" t="s">
        <v>14</v>
      </c>
      <c r="C66" s="159" t="s">
        <v>145</v>
      </c>
      <c r="D66" s="165" t="s">
        <v>18</v>
      </c>
      <c r="E66" s="159" t="s">
        <v>12</v>
      </c>
      <c r="F66" s="161">
        <v>13352.86</v>
      </c>
      <c r="G66" s="161">
        <v>0</v>
      </c>
      <c r="H66" s="175">
        <f>F66-G66</f>
        <v>13352.86</v>
      </c>
    </row>
    <row r="67" spans="1:9" ht="153" customHeight="1">
      <c r="A67" s="171"/>
      <c r="B67" s="187"/>
      <c r="C67" s="159"/>
      <c r="D67" s="166"/>
      <c r="E67" s="159"/>
      <c r="F67" s="161"/>
      <c r="G67" s="161"/>
      <c r="H67" s="175"/>
    </row>
    <row r="68" spans="1:9" ht="14.7" customHeight="1">
      <c r="A68" s="171"/>
      <c r="B68" s="187"/>
      <c r="C68" s="159" t="s">
        <v>19</v>
      </c>
      <c r="D68" s="165" t="s">
        <v>20</v>
      </c>
      <c r="E68" s="159" t="s">
        <v>12</v>
      </c>
      <c r="F68" s="161">
        <v>397300</v>
      </c>
      <c r="G68" s="161">
        <v>191250</v>
      </c>
      <c r="H68" s="162">
        <f>F68-G68</f>
        <v>206050</v>
      </c>
    </row>
    <row r="69" spans="1:9" ht="198.75" customHeight="1">
      <c r="A69" s="171"/>
      <c r="B69" s="187"/>
      <c r="C69" s="159"/>
      <c r="D69" s="166"/>
      <c r="E69" s="159"/>
      <c r="F69" s="161"/>
      <c r="G69" s="161"/>
      <c r="H69" s="162"/>
    </row>
    <row r="70" spans="1:9" ht="49.5" hidden="1" customHeight="1">
      <c r="A70" s="171"/>
      <c r="B70" s="187"/>
      <c r="C70" s="66" t="s">
        <v>23</v>
      </c>
      <c r="D70" s="80" t="s">
        <v>22</v>
      </c>
      <c r="E70" s="66" t="s">
        <v>12</v>
      </c>
      <c r="F70" s="78"/>
      <c r="G70" s="78"/>
      <c r="H70" s="79"/>
    </row>
    <row r="71" spans="1:9" ht="49.5" hidden="1" customHeight="1">
      <c r="A71" s="171"/>
      <c r="B71" s="187"/>
      <c r="C71" s="66" t="s">
        <v>25</v>
      </c>
      <c r="D71" s="80" t="s">
        <v>22</v>
      </c>
      <c r="E71" s="66" t="s">
        <v>12</v>
      </c>
      <c r="F71" s="81"/>
      <c r="G71" s="81"/>
      <c r="H71" s="79"/>
    </row>
    <row r="72" spans="1:9" ht="82.5" hidden="1" customHeight="1">
      <c r="A72" s="171"/>
      <c r="B72" s="187"/>
      <c r="C72" s="66" t="s">
        <v>26</v>
      </c>
      <c r="D72" s="80" t="s">
        <v>27</v>
      </c>
      <c r="E72" s="66" t="s">
        <v>12</v>
      </c>
      <c r="F72" s="81"/>
      <c r="G72" s="81"/>
      <c r="H72" s="79"/>
    </row>
    <row r="73" spans="1:9" ht="88.5" customHeight="1">
      <c r="A73" s="171"/>
      <c r="B73" s="187"/>
      <c r="C73" s="66" t="s">
        <v>31</v>
      </c>
      <c r="D73" s="77" t="s">
        <v>32</v>
      </c>
      <c r="E73" s="66" t="s">
        <v>12</v>
      </c>
      <c r="F73" s="78">
        <v>55153</v>
      </c>
      <c r="G73" s="78">
        <v>45150</v>
      </c>
      <c r="H73" s="79">
        <f>F73-G73</f>
        <v>10003</v>
      </c>
    </row>
    <row r="74" spans="1:9" ht="252.75" customHeight="1">
      <c r="A74" s="171"/>
      <c r="B74" s="184"/>
      <c r="C74" s="66" t="s">
        <v>146</v>
      </c>
      <c r="D74" s="77" t="s">
        <v>29</v>
      </c>
      <c r="E74" s="66" t="s">
        <v>12</v>
      </c>
      <c r="F74" s="78">
        <v>79736.14</v>
      </c>
      <c r="G74" s="78">
        <v>0</v>
      </c>
      <c r="H74" s="79">
        <v>79736.14</v>
      </c>
    </row>
    <row r="75" spans="1:9" ht="277.5" customHeight="1">
      <c r="A75" s="171"/>
      <c r="B75" s="185"/>
      <c r="C75" s="66" t="s">
        <v>147</v>
      </c>
      <c r="D75" s="148" t="s">
        <v>148</v>
      </c>
      <c r="E75" s="66" t="s">
        <v>12</v>
      </c>
      <c r="F75" s="78">
        <v>15686.01</v>
      </c>
      <c r="G75" s="78">
        <v>0</v>
      </c>
      <c r="H75" s="79">
        <v>15686.01</v>
      </c>
    </row>
    <row r="76" spans="1:9" ht="171" customHeight="1">
      <c r="A76" s="171"/>
      <c r="B76" s="185"/>
      <c r="C76" s="66" t="s">
        <v>149</v>
      </c>
      <c r="D76" s="77" t="s">
        <v>150</v>
      </c>
      <c r="E76" s="66" t="s">
        <v>12</v>
      </c>
      <c r="F76" s="78">
        <v>99434</v>
      </c>
      <c r="G76" s="78">
        <v>47557.5</v>
      </c>
      <c r="H76" s="79">
        <f>F76-G76</f>
        <v>51876.5</v>
      </c>
    </row>
    <row r="77" spans="1:9" ht="191.25" customHeight="1">
      <c r="A77" s="171"/>
      <c r="B77" s="185"/>
      <c r="C77" s="66" t="s">
        <v>151</v>
      </c>
      <c r="D77" s="77" t="s">
        <v>152</v>
      </c>
      <c r="E77" s="66" t="s">
        <v>12</v>
      </c>
      <c r="F77" s="78">
        <v>1761</v>
      </c>
      <c r="G77" s="78">
        <v>255</v>
      </c>
      <c r="H77" s="79">
        <f>F77-G77</f>
        <v>1506</v>
      </c>
    </row>
    <row r="78" spans="1:9" ht="134.4">
      <c r="A78" s="171"/>
      <c r="B78" s="185"/>
      <c r="C78" s="66" t="s">
        <v>153</v>
      </c>
      <c r="D78" s="82" t="s">
        <v>99</v>
      </c>
      <c r="E78" s="66" t="s">
        <v>12</v>
      </c>
      <c r="F78" s="78">
        <v>89190.720000000001</v>
      </c>
      <c r="G78" s="78">
        <v>89190.720000000001</v>
      </c>
      <c r="H78" s="79">
        <f>F78-G78</f>
        <v>0</v>
      </c>
    </row>
    <row r="79" spans="1:9" ht="279.75" customHeight="1">
      <c r="A79" s="172"/>
      <c r="B79" s="186"/>
      <c r="C79" s="66" t="s">
        <v>154</v>
      </c>
      <c r="D79" s="148" t="s">
        <v>155</v>
      </c>
      <c r="E79" s="66" t="s">
        <v>156</v>
      </c>
      <c r="F79" s="78">
        <v>12825</v>
      </c>
      <c r="G79" s="78">
        <v>3450</v>
      </c>
      <c r="H79" s="79">
        <f>F79-G79</f>
        <v>9375</v>
      </c>
    </row>
    <row r="80" spans="1:9">
      <c r="A80" s="83"/>
      <c r="B80" s="147"/>
      <c r="C80" s="70" t="s">
        <v>33</v>
      </c>
      <c r="D80" s="85">
        <f>F66+F67+F68+F69+F70+F71+F72+F73+F75+F74+F76+F77+F78+F79</f>
        <v>764438.73</v>
      </c>
      <c r="E80" s="66"/>
      <c r="F80" s="86"/>
      <c r="G80" s="78"/>
      <c r="H80" s="79"/>
    </row>
    <row r="81" spans="1:8" ht="61.5" customHeight="1">
      <c r="A81" s="170" t="s">
        <v>157</v>
      </c>
      <c r="B81" s="184" t="s">
        <v>35</v>
      </c>
      <c r="C81" s="159" t="s">
        <v>19</v>
      </c>
      <c r="D81" s="179" t="s">
        <v>20</v>
      </c>
      <c r="E81" s="159" t="s">
        <v>12</v>
      </c>
      <c r="F81" s="161">
        <v>104075</v>
      </c>
      <c r="G81" s="161">
        <v>69225</v>
      </c>
      <c r="H81" s="175">
        <f>F81-G81</f>
        <v>34850</v>
      </c>
    </row>
    <row r="82" spans="1:8" ht="133.19999999999999" customHeight="1">
      <c r="A82" s="171"/>
      <c r="B82" s="185"/>
      <c r="C82" s="159"/>
      <c r="D82" s="179"/>
      <c r="E82" s="159"/>
      <c r="F82" s="161"/>
      <c r="G82" s="161"/>
      <c r="H82" s="175"/>
    </row>
    <row r="83" spans="1:8" ht="184.8">
      <c r="A83" s="171"/>
      <c r="B83" s="185"/>
      <c r="C83" s="66" t="s">
        <v>145</v>
      </c>
      <c r="D83" s="82" t="s">
        <v>18</v>
      </c>
      <c r="E83" s="66" t="s">
        <v>12</v>
      </c>
      <c r="F83" s="81">
        <v>3537.88</v>
      </c>
      <c r="G83" s="78">
        <v>0</v>
      </c>
      <c r="H83" s="68">
        <v>3537.88</v>
      </c>
    </row>
    <row r="84" spans="1:8" ht="84">
      <c r="A84" s="171"/>
      <c r="B84" s="185"/>
      <c r="C84" s="66" t="s">
        <v>31</v>
      </c>
      <c r="D84" s="82" t="s">
        <v>32</v>
      </c>
      <c r="E84" s="66" t="s">
        <v>12</v>
      </c>
      <c r="F84" s="78">
        <v>31779</v>
      </c>
      <c r="G84" s="78">
        <v>24000</v>
      </c>
      <c r="H84" s="79">
        <f>F84-G84</f>
        <v>7779</v>
      </c>
    </row>
    <row r="85" spans="1:8" ht="16.5" hidden="1" customHeight="1">
      <c r="A85" s="171"/>
      <c r="B85" s="185"/>
      <c r="C85" s="66"/>
      <c r="D85" s="82"/>
      <c r="E85" s="66"/>
      <c r="F85" s="78"/>
      <c r="G85" s="78"/>
      <c r="H85" s="79"/>
    </row>
    <row r="86" spans="1:8" ht="49.5" hidden="1" customHeight="1">
      <c r="A86" s="171"/>
      <c r="B86" s="185"/>
      <c r="C86" s="66" t="s">
        <v>23</v>
      </c>
      <c r="D86" s="87" t="s">
        <v>22</v>
      </c>
      <c r="E86" s="66" t="s">
        <v>12</v>
      </c>
      <c r="F86" s="78"/>
      <c r="G86" s="78"/>
      <c r="H86" s="79"/>
    </row>
    <row r="87" spans="1:8" ht="39" customHeight="1">
      <c r="A87" s="171"/>
      <c r="B87" s="185"/>
      <c r="C87" s="66" t="s">
        <v>25</v>
      </c>
      <c r="D87" s="148" t="s">
        <v>22</v>
      </c>
      <c r="E87" s="66" t="s">
        <v>12</v>
      </c>
      <c r="F87" s="81">
        <v>3357.39</v>
      </c>
      <c r="G87" s="81">
        <v>148.5</v>
      </c>
      <c r="H87" s="79">
        <f>F87-G87</f>
        <v>3208.89</v>
      </c>
    </row>
    <row r="88" spans="1:8" ht="68.25" customHeight="1">
      <c r="A88" s="171"/>
      <c r="B88" s="185"/>
      <c r="C88" s="66" t="s">
        <v>26</v>
      </c>
      <c r="D88" s="148" t="s">
        <v>27</v>
      </c>
      <c r="E88" s="66" t="s">
        <v>12</v>
      </c>
      <c r="F88" s="81">
        <v>113.61</v>
      </c>
      <c r="G88" s="81">
        <v>1.5</v>
      </c>
      <c r="H88" s="79">
        <f>F88-G88</f>
        <v>112.11</v>
      </c>
    </row>
    <row r="89" spans="1:8" ht="235.2">
      <c r="A89" s="171"/>
      <c r="B89" s="185"/>
      <c r="C89" s="66" t="s">
        <v>146</v>
      </c>
      <c r="D89" s="148" t="s">
        <v>29</v>
      </c>
      <c r="E89" s="66" t="s">
        <v>12</v>
      </c>
      <c r="F89" s="81">
        <v>22306.19</v>
      </c>
      <c r="G89" s="81">
        <v>0</v>
      </c>
      <c r="H89" s="79">
        <v>22306.19</v>
      </c>
    </row>
    <row r="90" spans="1:8" ht="285.60000000000002">
      <c r="A90" s="171"/>
      <c r="B90" s="185"/>
      <c r="C90" s="66" t="s">
        <v>147</v>
      </c>
      <c r="D90" s="149" t="s">
        <v>148</v>
      </c>
      <c r="E90" s="66" t="s">
        <v>12</v>
      </c>
      <c r="F90" s="81">
        <v>356.5</v>
      </c>
      <c r="G90" s="81">
        <v>0</v>
      </c>
      <c r="H90" s="79">
        <v>356.5</v>
      </c>
    </row>
    <row r="91" spans="1:8" ht="168">
      <c r="A91" s="171"/>
      <c r="B91" s="185"/>
      <c r="C91" s="66" t="s">
        <v>149</v>
      </c>
      <c r="D91" s="149" t="s">
        <v>150</v>
      </c>
      <c r="E91" s="66" t="s">
        <v>12</v>
      </c>
      <c r="F91" s="81">
        <v>26046.71</v>
      </c>
      <c r="G91" s="81">
        <v>17213.95</v>
      </c>
      <c r="H91" s="79">
        <f>F91-G91</f>
        <v>8832.7599999999984</v>
      </c>
    </row>
    <row r="92" spans="1:8" ht="184.8">
      <c r="A92" s="171"/>
      <c r="B92" s="185"/>
      <c r="C92" s="66" t="s">
        <v>151</v>
      </c>
      <c r="D92" s="80" t="s">
        <v>152</v>
      </c>
      <c r="E92" s="66" t="s">
        <v>12</v>
      </c>
      <c r="F92" s="81">
        <v>271.29000000000002</v>
      </c>
      <c r="G92" s="81">
        <v>92.3</v>
      </c>
      <c r="H92" s="79">
        <f>F92-G92</f>
        <v>178.99</v>
      </c>
    </row>
    <row r="93" spans="1:8" ht="134.4">
      <c r="A93" s="171"/>
      <c r="B93" s="185"/>
      <c r="C93" s="66" t="s">
        <v>153</v>
      </c>
      <c r="D93" s="80" t="s">
        <v>99</v>
      </c>
      <c r="E93" s="66" t="s">
        <v>12</v>
      </c>
      <c r="F93" s="81">
        <v>89190.720000000001</v>
      </c>
      <c r="G93" s="81">
        <v>89190.720000000001</v>
      </c>
      <c r="H93" s="79">
        <f>F93-G93</f>
        <v>0</v>
      </c>
    </row>
    <row r="94" spans="1:8" ht="151.19999999999999">
      <c r="A94" s="172"/>
      <c r="B94" s="186"/>
      <c r="C94" s="66" t="s">
        <v>158</v>
      </c>
      <c r="D94" s="80" t="s">
        <v>159</v>
      </c>
      <c r="E94" s="66" t="s">
        <v>156</v>
      </c>
      <c r="F94" s="81">
        <v>27052.44</v>
      </c>
      <c r="G94" s="81">
        <v>27052.44</v>
      </c>
      <c r="H94" s="79">
        <f>F94-G94</f>
        <v>0</v>
      </c>
    </row>
    <row r="95" spans="1:8">
      <c r="A95" s="83"/>
      <c r="B95" s="84"/>
      <c r="C95" s="70" t="s">
        <v>33</v>
      </c>
      <c r="D95" s="88">
        <f>F81+F83+F84+F87+F88+F89+F90+F91+F92+F93+F94</f>
        <v>308086.73000000004</v>
      </c>
      <c r="E95" s="66"/>
      <c r="F95" s="86"/>
      <c r="G95" s="78"/>
      <c r="H95" s="79"/>
    </row>
    <row r="96" spans="1:8" ht="39" customHeight="1">
      <c r="A96" s="170" t="s">
        <v>160</v>
      </c>
      <c r="B96" s="167" t="s">
        <v>41</v>
      </c>
      <c r="C96" s="66" t="s">
        <v>23</v>
      </c>
      <c r="D96" s="149" t="s">
        <v>22</v>
      </c>
      <c r="E96" s="66" t="s">
        <v>12</v>
      </c>
      <c r="F96" s="78"/>
      <c r="G96" s="78"/>
      <c r="H96" s="79"/>
    </row>
    <row r="97" spans="1:8" ht="184.8">
      <c r="A97" s="171"/>
      <c r="B97" s="168"/>
      <c r="C97" s="66" t="s">
        <v>145</v>
      </c>
      <c r="D97" s="77" t="s">
        <v>18</v>
      </c>
      <c r="E97" s="66" t="s">
        <v>12</v>
      </c>
      <c r="F97" s="81">
        <v>1734.69</v>
      </c>
      <c r="G97" s="78">
        <v>0</v>
      </c>
      <c r="H97" s="68">
        <v>1734.69</v>
      </c>
    </row>
    <row r="98" spans="1:8" ht="84">
      <c r="A98" s="171"/>
      <c r="B98" s="168"/>
      <c r="C98" s="66" t="s">
        <v>31</v>
      </c>
      <c r="D98" s="77" t="s">
        <v>32</v>
      </c>
      <c r="E98" s="66" t="s">
        <v>12</v>
      </c>
      <c r="F98" s="78">
        <v>26790</v>
      </c>
      <c r="G98" s="78">
        <v>26475</v>
      </c>
      <c r="H98" s="68">
        <f>F98-G98</f>
        <v>315</v>
      </c>
    </row>
    <row r="99" spans="1:8" ht="218.4">
      <c r="A99" s="171"/>
      <c r="B99" s="168"/>
      <c r="C99" s="66" t="s">
        <v>19</v>
      </c>
      <c r="D99" s="77" t="s">
        <v>20</v>
      </c>
      <c r="E99" s="66" t="s">
        <v>12</v>
      </c>
      <c r="F99" s="78">
        <v>136625</v>
      </c>
      <c r="G99" s="78">
        <v>82500</v>
      </c>
      <c r="H99" s="68">
        <f>F99-G99</f>
        <v>54125</v>
      </c>
    </row>
    <row r="100" spans="1:8" ht="4.5" customHeight="1">
      <c r="A100" s="171"/>
      <c r="B100" s="168"/>
      <c r="C100" s="66"/>
      <c r="D100" s="80"/>
      <c r="E100" s="66"/>
      <c r="F100" s="78"/>
      <c r="G100" s="78"/>
      <c r="H100" s="79"/>
    </row>
    <row r="101" spans="1:8" ht="32.25" customHeight="1">
      <c r="A101" s="171"/>
      <c r="B101" s="168"/>
      <c r="C101" s="66" t="s">
        <v>25</v>
      </c>
      <c r="D101" s="149" t="s">
        <v>22</v>
      </c>
      <c r="E101" s="66" t="s">
        <v>12</v>
      </c>
      <c r="F101" s="81">
        <v>0</v>
      </c>
      <c r="G101" s="81">
        <v>0</v>
      </c>
      <c r="H101" s="79">
        <v>0</v>
      </c>
    </row>
    <row r="102" spans="1:8" ht="64.5" customHeight="1">
      <c r="A102" s="171"/>
      <c r="B102" s="168"/>
      <c r="C102" s="66" t="s">
        <v>26</v>
      </c>
      <c r="D102" s="149" t="s">
        <v>27</v>
      </c>
      <c r="E102" s="66" t="s">
        <v>12</v>
      </c>
      <c r="F102" s="78">
        <v>130</v>
      </c>
      <c r="G102" s="78">
        <v>0</v>
      </c>
      <c r="H102" s="79">
        <f>F102-G102</f>
        <v>130</v>
      </c>
    </row>
    <row r="103" spans="1:8" ht="235.2">
      <c r="A103" s="171"/>
      <c r="B103" s="168"/>
      <c r="C103" s="66" t="s">
        <v>146</v>
      </c>
      <c r="D103" s="149" t="s">
        <v>29</v>
      </c>
      <c r="E103" s="66" t="s">
        <v>12</v>
      </c>
      <c r="F103" s="78">
        <v>51173.22</v>
      </c>
      <c r="G103" s="78">
        <v>0</v>
      </c>
      <c r="H103" s="79">
        <v>51173.22</v>
      </c>
    </row>
    <row r="104" spans="1:8" ht="285.60000000000002">
      <c r="A104" s="171"/>
      <c r="B104" s="168"/>
      <c r="C104" s="66" t="s">
        <v>147</v>
      </c>
      <c r="D104" s="149" t="s">
        <v>148</v>
      </c>
      <c r="E104" s="66" t="s">
        <v>12</v>
      </c>
      <c r="F104" s="78">
        <v>1426</v>
      </c>
      <c r="G104" s="78">
        <v>0</v>
      </c>
      <c r="H104" s="79">
        <v>1426</v>
      </c>
    </row>
    <row r="105" spans="1:8" ht="168">
      <c r="A105" s="171"/>
      <c r="B105" s="168"/>
      <c r="C105" s="66" t="s">
        <v>149</v>
      </c>
      <c r="D105" s="80" t="s">
        <v>150</v>
      </c>
      <c r="E105" s="66" t="s">
        <v>12</v>
      </c>
      <c r="F105" s="78">
        <v>34203.29</v>
      </c>
      <c r="G105" s="78">
        <v>20515</v>
      </c>
      <c r="H105" s="79">
        <f>F105-G105</f>
        <v>13688.29</v>
      </c>
    </row>
    <row r="106" spans="1:8" ht="184.8">
      <c r="A106" s="171"/>
      <c r="B106" s="168"/>
      <c r="C106" s="66" t="s">
        <v>151</v>
      </c>
      <c r="D106" s="80" t="s">
        <v>152</v>
      </c>
      <c r="E106" s="66" t="s">
        <v>12</v>
      </c>
      <c r="F106" s="78">
        <v>1211.21</v>
      </c>
      <c r="G106" s="78">
        <v>110</v>
      </c>
      <c r="H106" s="79">
        <f>F106-G106</f>
        <v>1101.21</v>
      </c>
    </row>
    <row r="107" spans="1:8" ht="134.4">
      <c r="A107" s="172"/>
      <c r="B107" s="169"/>
      <c r="C107" s="66" t="s">
        <v>153</v>
      </c>
      <c r="D107" s="80" t="s">
        <v>99</v>
      </c>
      <c r="E107" s="66" t="s">
        <v>12</v>
      </c>
      <c r="F107" s="78">
        <v>89190.720000000001</v>
      </c>
      <c r="G107" s="78">
        <v>89190.720000000001</v>
      </c>
      <c r="H107" s="79">
        <f>F107-G107</f>
        <v>0</v>
      </c>
    </row>
    <row r="108" spans="1:8">
      <c r="A108" s="83"/>
      <c r="B108" s="70"/>
      <c r="C108" s="70" t="s">
        <v>33</v>
      </c>
      <c r="D108" s="89">
        <f>F96+F97+F98+F99+F100+F101+F102+F103+F104+F105+F106+F107</f>
        <v>342484.13</v>
      </c>
      <c r="E108" s="66"/>
      <c r="F108" s="86"/>
      <c r="G108" s="81"/>
      <c r="H108" s="79"/>
    </row>
    <row r="109" spans="1:8" ht="38.25" customHeight="1">
      <c r="A109" s="170" t="s">
        <v>161</v>
      </c>
      <c r="B109" s="167" t="s">
        <v>44</v>
      </c>
      <c r="C109" s="159" t="s">
        <v>145</v>
      </c>
      <c r="D109" s="165" t="s">
        <v>18</v>
      </c>
      <c r="E109" s="159" t="s">
        <v>12</v>
      </c>
      <c r="F109" s="161">
        <v>2611.2600000000002</v>
      </c>
      <c r="G109" s="161">
        <v>0</v>
      </c>
      <c r="H109" s="162">
        <v>2611.2600000000002</v>
      </c>
    </row>
    <row r="110" spans="1:8" s="90" customFormat="1" ht="120.45" customHeight="1">
      <c r="A110" s="171"/>
      <c r="B110" s="168"/>
      <c r="C110" s="159"/>
      <c r="D110" s="180"/>
      <c r="E110" s="159"/>
      <c r="F110" s="161"/>
      <c r="G110" s="161"/>
      <c r="H110" s="162"/>
    </row>
    <row r="111" spans="1:8" ht="12.75" customHeight="1">
      <c r="A111" s="171"/>
      <c r="B111" s="168"/>
      <c r="C111" s="159"/>
      <c r="D111" s="166"/>
      <c r="E111" s="159"/>
      <c r="F111" s="161"/>
      <c r="G111" s="161"/>
      <c r="H111" s="162"/>
    </row>
    <row r="112" spans="1:8" ht="37.5" customHeight="1">
      <c r="A112" s="171"/>
      <c r="B112" s="168"/>
      <c r="C112" s="66" t="s">
        <v>23</v>
      </c>
      <c r="D112" s="149" t="s">
        <v>45</v>
      </c>
      <c r="E112" s="66" t="s">
        <v>12</v>
      </c>
      <c r="F112" s="78"/>
      <c r="G112" s="78"/>
      <c r="H112" s="68"/>
    </row>
    <row r="113" spans="1:8" ht="218.4">
      <c r="A113" s="171"/>
      <c r="B113" s="168"/>
      <c r="C113" s="66" t="s">
        <v>19</v>
      </c>
      <c r="D113" s="77" t="s">
        <v>20</v>
      </c>
      <c r="E113" s="66" t="s">
        <v>12</v>
      </c>
      <c r="F113" s="78">
        <v>440763.13</v>
      </c>
      <c r="G113" s="78">
        <v>250650</v>
      </c>
      <c r="H113" s="68">
        <f>F113-G113</f>
        <v>190113.13</v>
      </c>
    </row>
    <row r="114" spans="1:8" ht="84">
      <c r="A114" s="171"/>
      <c r="B114" s="168"/>
      <c r="C114" s="66" t="s">
        <v>31</v>
      </c>
      <c r="D114" s="77" t="s">
        <v>32</v>
      </c>
      <c r="E114" s="66" t="s">
        <v>12</v>
      </c>
      <c r="F114" s="78">
        <v>88829</v>
      </c>
      <c r="G114" s="78">
        <v>52275</v>
      </c>
      <c r="H114" s="79">
        <f>F114-G114</f>
        <v>36554</v>
      </c>
    </row>
    <row r="115" spans="1:8" ht="49.5" hidden="1" customHeight="1">
      <c r="A115" s="171"/>
      <c r="B115" s="168"/>
      <c r="C115" s="66" t="s">
        <v>25</v>
      </c>
      <c r="D115" s="80" t="s">
        <v>22</v>
      </c>
      <c r="E115" s="66" t="s">
        <v>12</v>
      </c>
      <c r="F115" s="81"/>
      <c r="G115" s="81"/>
      <c r="H115" s="79"/>
    </row>
    <row r="116" spans="1:8" ht="69.75" customHeight="1">
      <c r="A116" s="171"/>
      <c r="B116" s="168"/>
      <c r="C116" s="66" t="s">
        <v>26</v>
      </c>
      <c r="D116" s="149" t="s">
        <v>27</v>
      </c>
      <c r="E116" s="66" t="s">
        <v>12</v>
      </c>
      <c r="F116" s="78">
        <v>610</v>
      </c>
      <c r="G116" s="78"/>
      <c r="H116" s="79">
        <f>F116-G116</f>
        <v>610</v>
      </c>
    </row>
    <row r="117" spans="1:8" ht="235.2">
      <c r="A117" s="171"/>
      <c r="B117" s="168"/>
      <c r="C117" s="66" t="s">
        <v>146</v>
      </c>
      <c r="D117" s="149" t="s">
        <v>29</v>
      </c>
      <c r="E117" s="66" t="s">
        <v>12</v>
      </c>
      <c r="F117" s="78">
        <v>116019.02</v>
      </c>
      <c r="G117" s="78">
        <v>0</v>
      </c>
      <c r="H117" s="79">
        <v>116019.02</v>
      </c>
    </row>
    <row r="118" spans="1:8" ht="279.75" customHeight="1">
      <c r="A118" s="171"/>
      <c r="B118" s="168"/>
      <c r="C118" s="66" t="s">
        <v>147</v>
      </c>
      <c r="D118" s="149" t="s">
        <v>148</v>
      </c>
      <c r="E118" s="66" t="s">
        <v>12</v>
      </c>
      <c r="F118" s="78">
        <v>5781.5</v>
      </c>
      <c r="G118" s="78">
        <v>0</v>
      </c>
      <c r="H118" s="79">
        <v>5781.5</v>
      </c>
    </row>
    <row r="119" spans="1:8" ht="168">
      <c r="A119" s="171"/>
      <c r="B119" s="168"/>
      <c r="C119" s="66" t="s">
        <v>149</v>
      </c>
      <c r="D119" s="80" t="s">
        <v>150</v>
      </c>
      <c r="E119" s="66" t="s">
        <v>12</v>
      </c>
      <c r="F119" s="78">
        <v>109544.2</v>
      </c>
      <c r="G119" s="78">
        <v>62328.3</v>
      </c>
      <c r="H119" s="79">
        <f>F119-G119</f>
        <v>47215.899999999994</v>
      </c>
    </row>
    <row r="120" spans="1:8" ht="184.8">
      <c r="A120" s="171"/>
      <c r="B120" s="168"/>
      <c r="C120" s="66" t="s">
        <v>151</v>
      </c>
      <c r="D120" s="80" t="s">
        <v>152</v>
      </c>
      <c r="E120" s="66" t="s">
        <v>12</v>
      </c>
      <c r="F120" s="78">
        <v>2632.05</v>
      </c>
      <c r="G120" s="78">
        <v>334.2</v>
      </c>
      <c r="H120" s="79">
        <f>F120-G120</f>
        <v>2297.8500000000004</v>
      </c>
    </row>
    <row r="121" spans="1:8" ht="134.4">
      <c r="A121" s="171"/>
      <c r="B121" s="168"/>
      <c r="C121" s="66" t="s">
        <v>153</v>
      </c>
      <c r="D121" s="80" t="s">
        <v>99</v>
      </c>
      <c r="E121" s="66" t="s">
        <v>156</v>
      </c>
      <c r="F121" s="78">
        <v>178381.44</v>
      </c>
      <c r="G121" s="78">
        <v>178381.44</v>
      </c>
      <c r="H121" s="79">
        <f>F121-G121</f>
        <v>0</v>
      </c>
    </row>
    <row r="122" spans="1:8" ht="265.5" customHeight="1">
      <c r="A122" s="172"/>
      <c r="B122" s="169"/>
      <c r="C122" s="66" t="s">
        <v>154</v>
      </c>
      <c r="D122" s="149" t="s">
        <v>155</v>
      </c>
      <c r="E122" s="66" t="s">
        <v>156</v>
      </c>
      <c r="F122" s="78">
        <v>8550</v>
      </c>
      <c r="G122" s="78">
        <v>2325</v>
      </c>
      <c r="H122" s="79">
        <f>F122-G122</f>
        <v>6225</v>
      </c>
    </row>
    <row r="123" spans="1:8" ht="26.7" customHeight="1">
      <c r="A123" s="83"/>
      <c r="B123" s="70"/>
      <c r="C123" s="70" t="s">
        <v>33</v>
      </c>
      <c r="D123" s="88">
        <f>F109+F111+F112+F113+F114+F115+F116+F110+F117+F118+F119+F120+F121+F122</f>
        <v>953721.60000000009</v>
      </c>
      <c r="E123" s="66"/>
      <c r="F123" s="86"/>
      <c r="G123" s="81"/>
      <c r="H123" s="79"/>
    </row>
    <row r="124" spans="1:8" ht="23.4" customHeight="1">
      <c r="A124" s="170" t="s">
        <v>162</v>
      </c>
      <c r="B124" s="184" t="s">
        <v>48</v>
      </c>
      <c r="C124" s="159" t="s">
        <v>145</v>
      </c>
      <c r="D124" s="173" t="s">
        <v>18</v>
      </c>
      <c r="E124" s="159" t="s">
        <v>12</v>
      </c>
      <c r="F124" s="161">
        <v>9709.19</v>
      </c>
      <c r="G124" s="161">
        <v>0</v>
      </c>
      <c r="H124" s="175">
        <v>9709.19</v>
      </c>
    </row>
    <row r="125" spans="1:8" ht="98.1" customHeight="1">
      <c r="A125" s="171"/>
      <c r="B125" s="185"/>
      <c r="C125" s="159"/>
      <c r="D125" s="173"/>
      <c r="E125" s="159"/>
      <c r="F125" s="161"/>
      <c r="G125" s="161"/>
      <c r="H125" s="175"/>
    </row>
    <row r="126" spans="1:8" ht="49.5" hidden="1" customHeight="1">
      <c r="A126" s="171"/>
      <c r="B126" s="185"/>
      <c r="C126" s="66" t="s">
        <v>23</v>
      </c>
      <c r="D126" s="77" t="s">
        <v>45</v>
      </c>
      <c r="E126" s="66" t="s">
        <v>12</v>
      </c>
      <c r="F126" s="78"/>
      <c r="G126" s="78"/>
      <c r="H126" s="79"/>
    </row>
    <row r="127" spans="1:8" ht="218.4">
      <c r="A127" s="171"/>
      <c r="B127" s="185"/>
      <c r="C127" s="66" t="s">
        <v>19</v>
      </c>
      <c r="D127" s="77" t="s">
        <v>20</v>
      </c>
      <c r="E127" s="66" t="s">
        <v>12</v>
      </c>
      <c r="F127" s="78">
        <v>271700</v>
      </c>
      <c r="G127" s="78">
        <v>192525</v>
      </c>
      <c r="H127" s="68">
        <f>F127-G127</f>
        <v>79175</v>
      </c>
    </row>
    <row r="128" spans="1:8" ht="49.5" hidden="1" customHeight="1">
      <c r="A128" s="150"/>
      <c r="B128" s="185"/>
      <c r="C128" s="66" t="s">
        <v>25</v>
      </c>
      <c r="D128" s="77" t="s">
        <v>45</v>
      </c>
      <c r="E128" s="66" t="s">
        <v>12</v>
      </c>
      <c r="F128" s="81"/>
      <c r="G128" s="81"/>
      <c r="H128" s="79"/>
    </row>
    <row r="129" spans="1:8" ht="82.5" hidden="1" customHeight="1">
      <c r="A129" s="150"/>
      <c r="B129" s="185"/>
      <c r="C129" s="66" t="s">
        <v>26</v>
      </c>
      <c r="D129" s="80" t="s">
        <v>27</v>
      </c>
      <c r="E129" s="66" t="s">
        <v>12</v>
      </c>
      <c r="F129" s="81"/>
      <c r="G129" s="81"/>
      <c r="H129" s="79"/>
    </row>
    <row r="130" spans="1:8" ht="84">
      <c r="A130" s="171"/>
      <c r="B130" s="185"/>
      <c r="C130" s="66" t="s">
        <v>31</v>
      </c>
      <c r="D130" s="77" t="s">
        <v>32</v>
      </c>
      <c r="E130" s="66" t="s">
        <v>12</v>
      </c>
      <c r="F130" s="78">
        <v>115470</v>
      </c>
      <c r="G130" s="78">
        <v>36675</v>
      </c>
      <c r="H130" s="79">
        <f>F130-G130</f>
        <v>78795</v>
      </c>
    </row>
    <row r="131" spans="1:8" ht="235.2">
      <c r="A131" s="171"/>
      <c r="B131" s="185"/>
      <c r="C131" s="66" t="s">
        <v>146</v>
      </c>
      <c r="D131" s="77" t="s">
        <v>29</v>
      </c>
      <c r="E131" s="66" t="s">
        <v>12</v>
      </c>
      <c r="F131" s="78">
        <v>107836.82</v>
      </c>
      <c r="G131" s="78">
        <v>0</v>
      </c>
      <c r="H131" s="79">
        <v>107836.82</v>
      </c>
    </row>
    <row r="132" spans="1:8" ht="285.60000000000002">
      <c r="A132" s="171"/>
      <c r="B132" s="185"/>
      <c r="C132" s="66" t="s">
        <v>147</v>
      </c>
      <c r="D132" s="77" t="s">
        <v>148</v>
      </c>
      <c r="E132" s="66" t="s">
        <v>12</v>
      </c>
      <c r="F132" s="78">
        <v>40020.99</v>
      </c>
      <c r="G132" s="78">
        <v>0</v>
      </c>
      <c r="H132" s="79">
        <v>40020.99</v>
      </c>
    </row>
    <row r="133" spans="1:8" ht="168">
      <c r="A133" s="171"/>
      <c r="B133" s="185"/>
      <c r="C133" s="66" t="s">
        <v>149</v>
      </c>
      <c r="D133" s="77" t="s">
        <v>150</v>
      </c>
      <c r="E133" s="66" t="s">
        <v>12</v>
      </c>
      <c r="F133" s="78">
        <v>67868.09</v>
      </c>
      <c r="G133" s="78">
        <v>47874.55</v>
      </c>
      <c r="H133" s="79">
        <f>F133-G133</f>
        <v>19993.539999999994</v>
      </c>
    </row>
    <row r="134" spans="1:8" ht="184.8">
      <c r="A134" s="171"/>
      <c r="B134" s="185"/>
      <c r="C134" s="66" t="s">
        <v>151</v>
      </c>
      <c r="D134" s="77" t="s">
        <v>152</v>
      </c>
      <c r="E134" s="66" t="s">
        <v>12</v>
      </c>
      <c r="F134" s="78">
        <v>2015.16</v>
      </c>
      <c r="G134" s="78">
        <v>256.7</v>
      </c>
      <c r="H134" s="79">
        <f>F134-G134</f>
        <v>1758.46</v>
      </c>
    </row>
    <row r="135" spans="1:8" ht="134.4">
      <c r="A135" s="172"/>
      <c r="B135" s="186"/>
      <c r="C135" s="66" t="s">
        <v>153</v>
      </c>
      <c r="D135" s="77" t="s">
        <v>99</v>
      </c>
      <c r="E135" s="66" t="s">
        <v>12</v>
      </c>
      <c r="F135" s="78">
        <v>89190.720000000001</v>
      </c>
      <c r="G135" s="78">
        <v>89190.720000000001</v>
      </c>
      <c r="H135" s="79">
        <f>F135-G135</f>
        <v>0</v>
      </c>
    </row>
    <row r="136" spans="1:8">
      <c r="A136" s="83"/>
      <c r="B136" s="84"/>
      <c r="C136" s="70" t="s">
        <v>33</v>
      </c>
      <c r="D136" s="88">
        <f>F124+F125+F126+F127+F128+F129+F130+F131+F132+F133+F134+F135</f>
        <v>703810.97</v>
      </c>
      <c r="E136" s="66"/>
      <c r="F136" s="86"/>
      <c r="G136" s="81"/>
      <c r="H136" s="79"/>
    </row>
    <row r="137" spans="1:8" ht="84">
      <c r="A137" s="170" t="s">
        <v>163</v>
      </c>
      <c r="B137" s="167" t="s">
        <v>51</v>
      </c>
      <c r="C137" s="66" t="s">
        <v>31</v>
      </c>
      <c r="D137" s="77" t="s">
        <v>32</v>
      </c>
      <c r="E137" s="66" t="s">
        <v>12</v>
      </c>
      <c r="F137" s="78">
        <v>44154</v>
      </c>
      <c r="G137" s="78">
        <v>23700</v>
      </c>
      <c r="H137" s="79">
        <f>F137-G137</f>
        <v>20454</v>
      </c>
    </row>
    <row r="138" spans="1:8" ht="49.5" hidden="1" customHeight="1">
      <c r="A138" s="171"/>
      <c r="B138" s="168"/>
      <c r="C138" s="66" t="s">
        <v>23</v>
      </c>
      <c r="D138" s="77" t="s">
        <v>45</v>
      </c>
      <c r="E138" s="66" t="s">
        <v>12</v>
      </c>
      <c r="F138" s="78"/>
      <c r="G138" s="78"/>
      <c r="H138" s="79"/>
    </row>
    <row r="139" spans="1:8" ht="218.4">
      <c r="A139" s="171"/>
      <c r="B139" s="168"/>
      <c r="C139" s="66" t="s">
        <v>19</v>
      </c>
      <c r="D139" s="77" t="s">
        <v>20</v>
      </c>
      <c r="E139" s="66" t="s">
        <v>12</v>
      </c>
      <c r="F139" s="78">
        <v>363975</v>
      </c>
      <c r="G139" s="78">
        <v>122400</v>
      </c>
      <c r="H139" s="68">
        <f>F139-G139</f>
        <v>241575</v>
      </c>
    </row>
    <row r="140" spans="1:8" ht="32.25" customHeight="1">
      <c r="A140" s="171"/>
      <c r="B140" s="168"/>
      <c r="C140" s="66" t="s">
        <v>25</v>
      </c>
      <c r="D140" s="149" t="s">
        <v>45</v>
      </c>
      <c r="E140" s="66" t="s">
        <v>12</v>
      </c>
      <c r="F140" s="81">
        <v>1077.3699999999999</v>
      </c>
      <c r="G140" s="81">
        <v>148.5</v>
      </c>
      <c r="H140" s="79">
        <f>F140-G140</f>
        <v>928.86999999999989</v>
      </c>
    </row>
    <row r="141" spans="1:8" ht="69.75" customHeight="1">
      <c r="A141" s="171"/>
      <c r="B141" s="168"/>
      <c r="C141" s="66" t="s">
        <v>26</v>
      </c>
      <c r="D141" s="149" t="s">
        <v>27</v>
      </c>
      <c r="E141" s="66" t="s">
        <v>12</v>
      </c>
      <c r="F141" s="81">
        <v>87.5</v>
      </c>
      <c r="G141" s="81">
        <v>1.5</v>
      </c>
      <c r="H141" s="79">
        <f>F141-G141</f>
        <v>86</v>
      </c>
    </row>
    <row r="142" spans="1:8" ht="184.8">
      <c r="A142" s="171"/>
      <c r="B142" s="168"/>
      <c r="C142" s="66" t="s">
        <v>145</v>
      </c>
      <c r="D142" s="77" t="s">
        <v>18</v>
      </c>
      <c r="E142" s="66" t="s">
        <v>12</v>
      </c>
      <c r="F142" s="81">
        <v>6073.43</v>
      </c>
      <c r="G142" s="78">
        <v>0</v>
      </c>
      <c r="H142" s="68">
        <v>6073.43</v>
      </c>
    </row>
    <row r="143" spans="1:8" ht="235.2">
      <c r="A143" s="171"/>
      <c r="B143" s="168"/>
      <c r="C143" s="66" t="s">
        <v>146</v>
      </c>
      <c r="D143" s="149" t="s">
        <v>29</v>
      </c>
      <c r="E143" s="66" t="s">
        <v>12</v>
      </c>
      <c r="F143" s="78">
        <v>28916.25</v>
      </c>
      <c r="G143" s="78">
        <v>0</v>
      </c>
      <c r="H143" s="79">
        <v>28916.25</v>
      </c>
    </row>
    <row r="144" spans="1:8" ht="76.650000000000006" customHeight="1">
      <c r="A144" s="171"/>
      <c r="B144" s="168"/>
      <c r="C144" s="66" t="s">
        <v>147</v>
      </c>
      <c r="D144" s="80" t="s">
        <v>164</v>
      </c>
      <c r="E144" s="66" t="s">
        <v>12</v>
      </c>
      <c r="F144" s="78">
        <v>6687.94</v>
      </c>
      <c r="G144" s="78">
        <v>0</v>
      </c>
      <c r="H144" s="79">
        <v>6687.94</v>
      </c>
    </row>
    <row r="145" spans="1:8" ht="168">
      <c r="A145" s="171"/>
      <c r="B145" s="168"/>
      <c r="C145" s="66" t="s">
        <v>149</v>
      </c>
      <c r="D145" s="77" t="s">
        <v>150</v>
      </c>
      <c r="E145" s="66" t="s">
        <v>12</v>
      </c>
      <c r="F145" s="78">
        <v>90673.59</v>
      </c>
      <c r="G145" s="78">
        <v>30436.799999999999</v>
      </c>
      <c r="H145" s="79">
        <f>F145-G145</f>
        <v>60236.789999999994</v>
      </c>
    </row>
    <row r="146" spans="1:8" ht="184.8">
      <c r="A146" s="171"/>
      <c r="B146" s="168"/>
      <c r="C146" s="66" t="s">
        <v>151</v>
      </c>
      <c r="D146" s="77" t="s">
        <v>152</v>
      </c>
      <c r="E146" s="66" t="s">
        <v>12</v>
      </c>
      <c r="F146" s="78">
        <v>1724.66</v>
      </c>
      <c r="G146" s="78">
        <v>163.19999999999999</v>
      </c>
      <c r="H146" s="79">
        <f>F146-G146</f>
        <v>1561.46</v>
      </c>
    </row>
    <row r="147" spans="1:8" ht="133.5" customHeight="1">
      <c r="A147" s="171"/>
      <c r="B147" s="168"/>
      <c r="C147" s="66" t="s">
        <v>153</v>
      </c>
      <c r="D147" s="149" t="s">
        <v>99</v>
      </c>
      <c r="E147" s="66" t="s">
        <v>12</v>
      </c>
      <c r="F147" s="78">
        <v>89190.720000000001</v>
      </c>
      <c r="G147" s="78">
        <v>89190.720000000001</v>
      </c>
      <c r="H147" s="79">
        <f>F147-G147</f>
        <v>0</v>
      </c>
    </row>
    <row r="148" spans="1:8" ht="261" customHeight="1">
      <c r="A148" s="172"/>
      <c r="B148" s="169"/>
      <c r="C148" s="66" t="s">
        <v>154</v>
      </c>
      <c r="D148" s="149" t="s">
        <v>155</v>
      </c>
      <c r="E148" s="66" t="s">
        <v>12</v>
      </c>
      <c r="F148" s="78">
        <v>8550</v>
      </c>
      <c r="G148" s="78">
        <v>2025</v>
      </c>
      <c r="H148" s="79">
        <f>F148-G148</f>
        <v>6525</v>
      </c>
    </row>
    <row r="149" spans="1:8" ht="26.7" customHeight="1">
      <c r="A149" s="83"/>
      <c r="B149" s="70"/>
      <c r="C149" s="70" t="s">
        <v>33</v>
      </c>
      <c r="D149" s="88">
        <f>F137+F138+F139+F140+F141+F142+F143+F145+F146+F147+F148+F144</f>
        <v>641110.46</v>
      </c>
      <c r="E149" s="66"/>
      <c r="F149" s="86"/>
      <c r="G149" s="81"/>
      <c r="H149" s="79"/>
    </row>
    <row r="150" spans="1:8" ht="218.4">
      <c r="A150" s="170" t="s">
        <v>165</v>
      </c>
      <c r="B150" s="167" t="s">
        <v>60</v>
      </c>
      <c r="C150" s="66" t="s">
        <v>19</v>
      </c>
      <c r="D150" s="77" t="s">
        <v>20</v>
      </c>
      <c r="E150" s="66" t="s">
        <v>12</v>
      </c>
      <c r="F150" s="78">
        <v>14875</v>
      </c>
      <c r="G150" s="78">
        <v>11400</v>
      </c>
      <c r="H150" s="68">
        <f>F150-G150</f>
        <v>3475</v>
      </c>
    </row>
    <row r="151" spans="1:8" ht="50.4">
      <c r="A151" s="171"/>
      <c r="B151" s="168"/>
      <c r="C151" s="66" t="s">
        <v>25</v>
      </c>
      <c r="D151" s="149" t="s">
        <v>45</v>
      </c>
      <c r="E151" s="66" t="s">
        <v>12</v>
      </c>
      <c r="F151" s="81">
        <v>21853.29</v>
      </c>
      <c r="G151" s="81">
        <v>0</v>
      </c>
      <c r="H151" s="79">
        <f>F151-G151</f>
        <v>21853.29</v>
      </c>
    </row>
    <row r="152" spans="1:8" ht="84">
      <c r="A152" s="171"/>
      <c r="B152" s="168"/>
      <c r="C152" s="66" t="s">
        <v>26</v>
      </c>
      <c r="D152" s="149" t="s">
        <v>27</v>
      </c>
      <c r="E152" s="66" t="s">
        <v>12</v>
      </c>
      <c r="F152" s="81">
        <v>300</v>
      </c>
      <c r="G152" s="81">
        <v>0</v>
      </c>
      <c r="H152" s="79">
        <f>F152-G152</f>
        <v>300</v>
      </c>
    </row>
    <row r="153" spans="1:8" ht="84">
      <c r="A153" s="171"/>
      <c r="B153" s="168"/>
      <c r="C153" s="66" t="s">
        <v>31</v>
      </c>
      <c r="D153" s="77" t="s">
        <v>32</v>
      </c>
      <c r="E153" s="66" t="s">
        <v>12</v>
      </c>
      <c r="F153" s="78">
        <v>13710</v>
      </c>
      <c r="G153" s="78">
        <v>7350</v>
      </c>
      <c r="H153" s="68">
        <f>F153-G153</f>
        <v>6360</v>
      </c>
    </row>
    <row r="154" spans="1:8" ht="184.8">
      <c r="A154" s="171"/>
      <c r="B154" s="168"/>
      <c r="C154" s="66" t="s">
        <v>145</v>
      </c>
      <c r="D154" s="77" t="s">
        <v>18</v>
      </c>
      <c r="E154" s="66" t="s">
        <v>12</v>
      </c>
      <c r="F154" s="81">
        <v>5666.63</v>
      </c>
      <c r="G154" s="78">
        <v>0</v>
      </c>
      <c r="H154" s="68">
        <v>5666.63</v>
      </c>
    </row>
    <row r="155" spans="1:8" ht="49.5" hidden="1" customHeight="1">
      <c r="A155" s="171"/>
      <c r="B155" s="168"/>
      <c r="C155" s="66" t="s">
        <v>23</v>
      </c>
      <c r="D155" s="77" t="s">
        <v>45</v>
      </c>
      <c r="E155" s="66" t="s">
        <v>12</v>
      </c>
      <c r="F155" s="78"/>
      <c r="G155" s="78"/>
      <c r="H155" s="68"/>
    </row>
    <row r="156" spans="1:8" ht="192.9" customHeight="1">
      <c r="A156" s="171"/>
      <c r="B156" s="168"/>
      <c r="C156" s="66" t="s">
        <v>146</v>
      </c>
      <c r="D156" s="80" t="s">
        <v>29</v>
      </c>
      <c r="E156" s="66" t="s">
        <v>12</v>
      </c>
      <c r="F156" s="78">
        <v>54802.53</v>
      </c>
      <c r="G156" s="78">
        <v>0</v>
      </c>
      <c r="H156" s="68">
        <v>54802.53</v>
      </c>
    </row>
    <row r="157" spans="1:8" ht="313.5" hidden="1" customHeight="1">
      <c r="A157" s="171"/>
      <c r="B157" s="168"/>
      <c r="C157" s="66" t="s">
        <v>166</v>
      </c>
      <c r="D157" s="80" t="s">
        <v>167</v>
      </c>
      <c r="E157" s="66" t="s">
        <v>12</v>
      </c>
      <c r="F157" s="78"/>
      <c r="G157" s="78"/>
      <c r="H157" s="68"/>
    </row>
    <row r="158" spans="1:8" ht="243" customHeight="1">
      <c r="A158" s="171"/>
      <c r="B158" s="168"/>
      <c r="C158" s="66" t="s">
        <v>147</v>
      </c>
      <c r="D158" s="80" t="s">
        <v>148</v>
      </c>
      <c r="E158" s="66" t="s">
        <v>12</v>
      </c>
      <c r="F158" s="78">
        <v>18254</v>
      </c>
      <c r="G158" s="78">
        <v>0</v>
      </c>
      <c r="H158" s="68">
        <v>18254</v>
      </c>
    </row>
    <row r="159" spans="1:8" ht="168">
      <c r="A159" s="171"/>
      <c r="B159" s="168"/>
      <c r="C159" s="66" t="s">
        <v>149</v>
      </c>
      <c r="D159" s="80" t="s">
        <v>150</v>
      </c>
      <c r="E159" s="66" t="s">
        <v>12</v>
      </c>
      <c r="F159" s="78">
        <v>3955.9</v>
      </c>
      <c r="G159" s="78">
        <v>2834.8</v>
      </c>
      <c r="H159" s="68">
        <f>F159-G159</f>
        <v>1121.0999999999999</v>
      </c>
    </row>
    <row r="160" spans="1:8" ht="184.8">
      <c r="A160" s="171"/>
      <c r="B160" s="168"/>
      <c r="C160" s="66" t="s">
        <v>151</v>
      </c>
      <c r="D160" s="80" t="s">
        <v>152</v>
      </c>
      <c r="E160" s="66" t="s">
        <v>12</v>
      </c>
      <c r="F160" s="78">
        <v>210.35</v>
      </c>
      <c r="G160" s="78">
        <v>15.2</v>
      </c>
      <c r="H160" s="68">
        <f>F160-G160</f>
        <v>195.15</v>
      </c>
    </row>
    <row r="161" spans="1:8" ht="135.75" customHeight="1">
      <c r="A161" s="171"/>
      <c r="B161" s="168"/>
      <c r="C161" s="66" t="s">
        <v>153</v>
      </c>
      <c r="D161" s="149" t="s">
        <v>99</v>
      </c>
      <c r="E161" s="66" t="s">
        <v>12</v>
      </c>
      <c r="F161" s="78">
        <v>220224</v>
      </c>
      <c r="G161" s="78">
        <v>220224</v>
      </c>
      <c r="H161" s="68">
        <f>F161-G161</f>
        <v>0</v>
      </c>
    </row>
    <row r="162" spans="1:8" ht="263.25" customHeight="1">
      <c r="A162" s="172"/>
      <c r="B162" s="169"/>
      <c r="C162" s="66" t="s">
        <v>154</v>
      </c>
      <c r="D162" s="149" t="s">
        <v>155</v>
      </c>
      <c r="E162" s="66" t="s">
        <v>156</v>
      </c>
      <c r="F162" s="78">
        <v>4275</v>
      </c>
      <c r="G162" s="78">
        <v>1500</v>
      </c>
      <c r="H162" s="68">
        <f>F162-G162</f>
        <v>2775</v>
      </c>
    </row>
    <row r="163" spans="1:8" ht="28.65" customHeight="1">
      <c r="A163" s="83"/>
      <c r="B163" s="70"/>
      <c r="C163" s="70" t="s">
        <v>33</v>
      </c>
      <c r="D163" s="88">
        <f>F150+F151+F152+F153+F154+F155+F156+F157+F158+F159+F160+F161+F162</f>
        <v>358126.7</v>
      </c>
      <c r="E163" s="66"/>
      <c r="F163" s="86"/>
      <c r="G163" s="81"/>
      <c r="H163" s="68"/>
    </row>
    <row r="164" spans="1:8" ht="14.7" customHeight="1">
      <c r="A164" s="170" t="s">
        <v>168</v>
      </c>
      <c r="B164" s="167" t="s">
        <v>63</v>
      </c>
      <c r="C164" s="159" t="s">
        <v>145</v>
      </c>
      <c r="D164" s="176" t="s">
        <v>18</v>
      </c>
      <c r="E164" s="159" t="s">
        <v>12</v>
      </c>
      <c r="F164" s="161">
        <v>9715.5</v>
      </c>
      <c r="G164" s="161">
        <v>0</v>
      </c>
      <c r="H164" s="162">
        <v>9715.5</v>
      </c>
    </row>
    <row r="165" spans="1:8" ht="88.5" customHeight="1">
      <c r="A165" s="171"/>
      <c r="B165" s="168"/>
      <c r="C165" s="159"/>
      <c r="D165" s="177"/>
      <c r="E165" s="159"/>
      <c r="F165" s="161"/>
      <c r="G165" s="161"/>
      <c r="H165" s="162"/>
    </row>
    <row r="166" spans="1:8" ht="63" customHeight="1">
      <c r="A166" s="171"/>
      <c r="B166" s="168"/>
      <c r="C166" s="159"/>
      <c r="D166" s="178"/>
      <c r="E166" s="159"/>
      <c r="F166" s="161"/>
      <c r="G166" s="161"/>
      <c r="H166" s="162"/>
    </row>
    <row r="167" spans="1:8" ht="40.5" hidden="1" customHeight="1">
      <c r="A167" s="171"/>
      <c r="B167" s="168"/>
      <c r="C167" s="66" t="s">
        <v>25</v>
      </c>
      <c r="D167" s="77" t="s">
        <v>45</v>
      </c>
      <c r="E167" s="66" t="s">
        <v>12</v>
      </c>
      <c r="F167" s="81"/>
      <c r="G167" s="81"/>
      <c r="H167" s="79"/>
    </row>
    <row r="168" spans="1:8" ht="67.5" customHeight="1">
      <c r="A168" s="171"/>
      <c r="B168" s="168"/>
      <c r="C168" s="66" t="s">
        <v>26</v>
      </c>
      <c r="D168" s="149" t="s">
        <v>27</v>
      </c>
      <c r="E168" s="66" t="s">
        <v>12</v>
      </c>
      <c r="F168" s="81">
        <v>250</v>
      </c>
      <c r="G168" s="81">
        <v>0</v>
      </c>
      <c r="H168" s="79">
        <f>F168-G168</f>
        <v>250</v>
      </c>
    </row>
    <row r="169" spans="1:8" ht="198" hidden="1" customHeight="1">
      <c r="A169" s="171"/>
      <c r="B169" s="168"/>
      <c r="C169" s="66" t="s">
        <v>23</v>
      </c>
      <c r="D169" s="77" t="s">
        <v>20</v>
      </c>
      <c r="E169" s="66" t="s">
        <v>12</v>
      </c>
      <c r="F169" s="78"/>
      <c r="G169" s="78"/>
      <c r="H169" s="68"/>
    </row>
    <row r="170" spans="1:8" ht="218.4">
      <c r="A170" s="171"/>
      <c r="B170" s="168"/>
      <c r="C170" s="66" t="s">
        <v>19</v>
      </c>
      <c r="D170" s="77" t="s">
        <v>20</v>
      </c>
      <c r="E170" s="66" t="s">
        <v>12</v>
      </c>
      <c r="F170" s="78">
        <v>321375</v>
      </c>
      <c r="G170" s="78">
        <v>186900</v>
      </c>
      <c r="H170" s="68">
        <f>F170-G170</f>
        <v>134475</v>
      </c>
    </row>
    <row r="171" spans="1:8" ht="84">
      <c r="A171" s="171"/>
      <c r="B171" s="168"/>
      <c r="C171" s="66" t="s">
        <v>31</v>
      </c>
      <c r="D171" s="77" t="s">
        <v>32</v>
      </c>
      <c r="E171" s="66" t="s">
        <v>12</v>
      </c>
      <c r="F171" s="78">
        <v>104717</v>
      </c>
      <c r="G171" s="78">
        <v>45225</v>
      </c>
      <c r="H171" s="68">
        <f>F171-G171</f>
        <v>59492</v>
      </c>
    </row>
    <row r="172" spans="1:8" ht="235.2">
      <c r="A172" s="171"/>
      <c r="B172" s="168"/>
      <c r="C172" s="66" t="s">
        <v>146</v>
      </c>
      <c r="D172" s="77" t="s">
        <v>29</v>
      </c>
      <c r="E172" s="66" t="s">
        <v>12</v>
      </c>
      <c r="F172" s="78">
        <v>31897.84</v>
      </c>
      <c r="G172" s="78">
        <v>0</v>
      </c>
      <c r="H172" s="68">
        <v>31897.84</v>
      </c>
    </row>
    <row r="173" spans="1:8" ht="287.25" customHeight="1">
      <c r="A173" s="171"/>
      <c r="B173" s="168"/>
      <c r="C173" s="66" t="s">
        <v>147</v>
      </c>
      <c r="D173" s="149" t="s">
        <v>164</v>
      </c>
      <c r="E173" s="66" t="s">
        <v>12</v>
      </c>
      <c r="F173" s="78">
        <v>4278</v>
      </c>
      <c r="G173" s="78">
        <v>0</v>
      </c>
      <c r="H173" s="68">
        <v>4278</v>
      </c>
    </row>
    <row r="174" spans="1:8" ht="172.5" customHeight="1">
      <c r="A174" s="171"/>
      <c r="B174" s="168"/>
      <c r="C174" s="66" t="s">
        <v>149</v>
      </c>
      <c r="D174" s="149" t="s">
        <v>150</v>
      </c>
      <c r="E174" s="66" t="s">
        <v>12</v>
      </c>
      <c r="F174" s="78">
        <v>80169.820000000007</v>
      </c>
      <c r="G174" s="78">
        <v>46475.8</v>
      </c>
      <c r="H174" s="68">
        <f>F174-G174</f>
        <v>33694.020000000004</v>
      </c>
    </row>
    <row r="175" spans="1:8" ht="184.8">
      <c r="A175" s="171"/>
      <c r="B175" s="168"/>
      <c r="C175" s="66" t="s">
        <v>151</v>
      </c>
      <c r="D175" s="77" t="s">
        <v>152</v>
      </c>
      <c r="E175" s="66" t="s">
        <v>12</v>
      </c>
      <c r="F175" s="78">
        <v>2427.4299999999998</v>
      </c>
      <c r="G175" s="78">
        <v>249.2</v>
      </c>
      <c r="H175" s="68">
        <f>F175-G175</f>
        <v>2178.23</v>
      </c>
    </row>
    <row r="176" spans="1:8" ht="134.4">
      <c r="A176" s="172"/>
      <c r="B176" s="169"/>
      <c r="C176" s="66" t="s">
        <v>153</v>
      </c>
      <c r="D176" s="77" t="s">
        <v>99</v>
      </c>
      <c r="E176" s="66" t="s">
        <v>12</v>
      </c>
      <c r="F176" s="78">
        <v>90988.92</v>
      </c>
      <c r="G176" s="78">
        <v>89190.720000000001</v>
      </c>
      <c r="H176" s="68">
        <f>F176-G176</f>
        <v>1798.1999999999971</v>
      </c>
    </row>
    <row r="177" spans="1:8">
      <c r="A177" s="83"/>
      <c r="B177" s="70"/>
      <c r="C177" s="70" t="s">
        <v>33</v>
      </c>
      <c r="D177" s="88">
        <f>F164+F165+F166+F167+F168+F169+F170+F171+F172+F173+F174+F175+F176</f>
        <v>645819.51000000013</v>
      </c>
      <c r="E177" s="66"/>
      <c r="F177" s="81"/>
      <c r="G177" s="81"/>
      <c r="H177" s="68"/>
    </row>
    <row r="178" spans="1:8" ht="184.8">
      <c r="A178" s="170" t="s">
        <v>169</v>
      </c>
      <c r="B178" s="167" t="s">
        <v>67</v>
      </c>
      <c r="C178" s="66" t="s">
        <v>145</v>
      </c>
      <c r="D178" s="77" t="s">
        <v>18</v>
      </c>
      <c r="E178" s="66" t="s">
        <v>12</v>
      </c>
      <c r="F178" s="91">
        <v>36331.11</v>
      </c>
      <c r="G178" s="78">
        <v>0</v>
      </c>
      <c r="H178" s="68">
        <v>36331.11</v>
      </c>
    </row>
    <row r="179" spans="1:8" ht="218.4">
      <c r="A179" s="171"/>
      <c r="B179" s="168"/>
      <c r="C179" s="66" t="s">
        <v>19</v>
      </c>
      <c r="D179" s="77" t="s">
        <v>20</v>
      </c>
      <c r="E179" s="66" t="s">
        <v>12</v>
      </c>
      <c r="F179" s="78">
        <v>251450</v>
      </c>
      <c r="G179" s="78">
        <v>194250</v>
      </c>
      <c r="H179" s="68">
        <f>F179-G179</f>
        <v>57200</v>
      </c>
    </row>
    <row r="180" spans="1:8" ht="14.7" customHeight="1">
      <c r="A180" s="171"/>
      <c r="B180" s="168"/>
      <c r="C180" s="159" t="s">
        <v>31</v>
      </c>
      <c r="D180" s="165" t="s">
        <v>32</v>
      </c>
      <c r="E180" s="159" t="s">
        <v>12</v>
      </c>
      <c r="F180" s="161">
        <v>68147</v>
      </c>
      <c r="G180" s="161">
        <v>48975</v>
      </c>
      <c r="H180" s="162">
        <f>F180-G180</f>
        <v>19172</v>
      </c>
    </row>
    <row r="181" spans="1:8" ht="73.5" customHeight="1">
      <c r="A181" s="171"/>
      <c r="B181" s="168"/>
      <c r="C181" s="159"/>
      <c r="D181" s="166"/>
      <c r="E181" s="159"/>
      <c r="F181" s="161"/>
      <c r="G181" s="161"/>
      <c r="H181" s="162"/>
    </row>
    <row r="182" spans="1:8" ht="49.5" hidden="1" customHeight="1">
      <c r="A182" s="171"/>
      <c r="B182" s="168"/>
      <c r="C182" s="66" t="s">
        <v>25</v>
      </c>
      <c r="D182" s="77" t="s">
        <v>45</v>
      </c>
      <c r="E182" s="66" t="s">
        <v>12</v>
      </c>
      <c r="F182" s="81"/>
      <c r="G182" s="78"/>
      <c r="H182" s="68">
        <f>F182-G182</f>
        <v>0</v>
      </c>
    </row>
    <row r="183" spans="1:8" ht="82.5" hidden="1" customHeight="1">
      <c r="A183" s="171"/>
      <c r="B183" s="168"/>
      <c r="C183" s="66" t="s">
        <v>26</v>
      </c>
      <c r="D183" s="80" t="s">
        <v>27</v>
      </c>
      <c r="E183" s="66" t="s">
        <v>12</v>
      </c>
      <c r="F183" s="81"/>
      <c r="G183" s="81"/>
      <c r="H183" s="68">
        <f>F183-G183</f>
        <v>0</v>
      </c>
    </row>
    <row r="184" spans="1:8" ht="198" hidden="1" customHeight="1">
      <c r="A184" s="171"/>
      <c r="B184" s="168"/>
      <c r="C184" s="66" t="s">
        <v>23</v>
      </c>
      <c r="D184" s="77" t="s">
        <v>20</v>
      </c>
      <c r="E184" s="66" t="s">
        <v>12</v>
      </c>
      <c r="F184" s="78"/>
      <c r="G184" s="78"/>
      <c r="H184" s="68"/>
    </row>
    <row r="185" spans="1:8" ht="235.2">
      <c r="A185" s="171"/>
      <c r="B185" s="168"/>
      <c r="C185" s="66" t="s">
        <v>146</v>
      </c>
      <c r="D185" s="149" t="s">
        <v>29</v>
      </c>
      <c r="E185" s="66" t="s">
        <v>12</v>
      </c>
      <c r="F185" s="78">
        <v>26503.47</v>
      </c>
      <c r="G185" s="78">
        <v>0</v>
      </c>
      <c r="H185" s="68">
        <v>26503.47</v>
      </c>
    </row>
    <row r="186" spans="1:8" ht="285.60000000000002">
      <c r="A186" s="171"/>
      <c r="B186" s="168"/>
      <c r="C186" s="66" t="s">
        <v>147</v>
      </c>
      <c r="D186" s="149" t="s">
        <v>148</v>
      </c>
      <c r="E186" s="66" t="s">
        <v>12</v>
      </c>
      <c r="F186" s="78">
        <v>1395</v>
      </c>
      <c r="G186" s="78">
        <v>0</v>
      </c>
      <c r="H186" s="68">
        <v>1395</v>
      </c>
    </row>
    <row r="187" spans="1:8" ht="313.5" hidden="1" customHeight="1">
      <c r="A187" s="171"/>
      <c r="B187" s="168"/>
      <c r="C187" s="66" t="s">
        <v>166</v>
      </c>
      <c r="D187" s="77" t="s">
        <v>167</v>
      </c>
      <c r="E187" s="66" t="s">
        <v>12</v>
      </c>
      <c r="F187" s="78"/>
      <c r="G187" s="78"/>
      <c r="H187" s="68"/>
    </row>
    <row r="188" spans="1:8" ht="168">
      <c r="A188" s="171"/>
      <c r="B188" s="168"/>
      <c r="C188" s="66" t="s">
        <v>149</v>
      </c>
      <c r="D188" s="77" t="s">
        <v>150</v>
      </c>
      <c r="E188" s="66" t="s">
        <v>12</v>
      </c>
      <c r="F188" s="78">
        <v>62582.13</v>
      </c>
      <c r="G188" s="78">
        <v>48303.5</v>
      </c>
      <c r="H188" s="68">
        <f>F188-G188</f>
        <v>14278.629999999997</v>
      </c>
    </row>
    <row r="189" spans="1:8" ht="178.5" customHeight="1">
      <c r="A189" s="171"/>
      <c r="B189" s="168"/>
      <c r="C189" s="66" t="s">
        <v>151</v>
      </c>
      <c r="D189" s="149" t="s">
        <v>152</v>
      </c>
      <c r="E189" s="66" t="s">
        <v>12</v>
      </c>
      <c r="F189" s="78">
        <v>2018.12</v>
      </c>
      <c r="G189" s="78">
        <v>259</v>
      </c>
      <c r="H189" s="68">
        <f>F189-G189</f>
        <v>1759.12</v>
      </c>
    </row>
    <row r="190" spans="1:8" ht="130.5" customHeight="1">
      <c r="A190" s="171"/>
      <c r="B190" s="168"/>
      <c r="C190" s="66" t="s">
        <v>153</v>
      </c>
      <c r="D190" s="149" t="s">
        <v>99</v>
      </c>
      <c r="E190" s="66" t="s">
        <v>12</v>
      </c>
      <c r="F190" s="78">
        <v>90149.759999999995</v>
      </c>
      <c r="G190" s="78">
        <v>89190.720000000001</v>
      </c>
      <c r="H190" s="68">
        <f>F190-G190</f>
        <v>959.0399999999936</v>
      </c>
    </row>
    <row r="191" spans="1:8" ht="265.5" customHeight="1">
      <c r="A191" s="172"/>
      <c r="B191" s="169"/>
      <c r="C191" s="66" t="s">
        <v>154</v>
      </c>
      <c r="D191" s="149" t="s">
        <v>155</v>
      </c>
      <c r="E191" s="66" t="s">
        <v>12</v>
      </c>
      <c r="F191" s="78">
        <v>21375</v>
      </c>
      <c r="G191" s="78">
        <v>5175</v>
      </c>
      <c r="H191" s="68">
        <f>F191-G191</f>
        <v>16200</v>
      </c>
    </row>
    <row r="192" spans="1:8" ht="27.75" customHeight="1">
      <c r="A192" s="83"/>
      <c r="B192" s="70"/>
      <c r="C192" s="70" t="s">
        <v>33</v>
      </c>
      <c r="D192" s="85">
        <f>F178+F179+F180+F185+F186+F187+F188+F189+F190+F191</f>
        <v>559951.59</v>
      </c>
      <c r="E192" s="66"/>
      <c r="F192" s="86"/>
      <c r="G192" s="81"/>
      <c r="H192" s="68"/>
    </row>
    <row r="193" spans="1:8" ht="36.75" customHeight="1">
      <c r="A193" s="170" t="s">
        <v>170</v>
      </c>
      <c r="B193" s="164" t="s">
        <v>71</v>
      </c>
      <c r="C193" s="66" t="s">
        <v>23</v>
      </c>
      <c r="D193" s="149" t="s">
        <v>45</v>
      </c>
      <c r="E193" s="66" t="s">
        <v>12</v>
      </c>
      <c r="F193" s="78"/>
      <c r="G193" s="78"/>
      <c r="H193" s="68"/>
    </row>
    <row r="194" spans="1:8" ht="218.4">
      <c r="A194" s="171"/>
      <c r="B194" s="164"/>
      <c r="C194" s="66" t="s">
        <v>19</v>
      </c>
      <c r="D194" s="77" t="s">
        <v>20</v>
      </c>
      <c r="E194" s="66" t="s">
        <v>12</v>
      </c>
      <c r="F194" s="78">
        <v>194150</v>
      </c>
      <c r="G194" s="78">
        <v>94050</v>
      </c>
      <c r="H194" s="68">
        <f>F194-G194</f>
        <v>100100</v>
      </c>
    </row>
    <row r="195" spans="1:8" ht="33.75" customHeight="1">
      <c r="A195" s="171"/>
      <c r="B195" s="164"/>
      <c r="C195" s="66" t="s">
        <v>25</v>
      </c>
      <c r="D195" s="149" t="s">
        <v>45</v>
      </c>
      <c r="E195" s="66" t="s">
        <v>12</v>
      </c>
      <c r="F195" s="81">
        <v>0</v>
      </c>
      <c r="G195" s="78"/>
      <c r="H195" s="68">
        <f>F195</f>
        <v>0</v>
      </c>
    </row>
    <row r="196" spans="1:8" ht="69.75" customHeight="1">
      <c r="A196" s="171"/>
      <c r="B196" s="164"/>
      <c r="C196" s="66" t="s">
        <v>26</v>
      </c>
      <c r="D196" s="149" t="s">
        <v>27</v>
      </c>
      <c r="E196" s="66" t="s">
        <v>12</v>
      </c>
      <c r="F196" s="81">
        <v>130</v>
      </c>
      <c r="G196" s="81">
        <v>0</v>
      </c>
      <c r="H196" s="68">
        <f>F196-G196</f>
        <v>130</v>
      </c>
    </row>
    <row r="197" spans="1:8" ht="184.8">
      <c r="A197" s="171"/>
      <c r="B197" s="164"/>
      <c r="C197" s="66" t="s">
        <v>145</v>
      </c>
      <c r="D197" s="77" t="s">
        <v>18</v>
      </c>
      <c r="E197" s="66" t="s">
        <v>12</v>
      </c>
      <c r="F197" s="81">
        <v>22145.439999999999</v>
      </c>
      <c r="G197" s="78">
        <v>0</v>
      </c>
      <c r="H197" s="68">
        <v>22145.439999999999</v>
      </c>
    </row>
    <row r="198" spans="1:8" ht="84">
      <c r="A198" s="171"/>
      <c r="B198" s="164"/>
      <c r="C198" s="66" t="s">
        <v>31</v>
      </c>
      <c r="D198" s="77" t="s">
        <v>32</v>
      </c>
      <c r="E198" s="66" t="s">
        <v>12</v>
      </c>
      <c r="F198" s="78">
        <v>65452</v>
      </c>
      <c r="G198" s="78">
        <v>31650</v>
      </c>
      <c r="H198" s="68">
        <f>F198-G198</f>
        <v>33802</v>
      </c>
    </row>
    <row r="199" spans="1:8" ht="235.2">
      <c r="A199" s="171"/>
      <c r="B199" s="164"/>
      <c r="C199" s="66" t="s">
        <v>146</v>
      </c>
      <c r="D199" s="77" t="s">
        <v>29</v>
      </c>
      <c r="E199" s="66" t="s">
        <v>12</v>
      </c>
      <c r="F199" s="78">
        <v>18064.05</v>
      </c>
      <c r="G199" s="78">
        <v>0</v>
      </c>
      <c r="H199" s="68">
        <v>18064.05</v>
      </c>
    </row>
    <row r="200" spans="1:8" ht="168">
      <c r="A200" s="171"/>
      <c r="B200" s="164"/>
      <c r="C200" s="66" t="s">
        <v>149</v>
      </c>
      <c r="D200" s="80" t="s">
        <v>150</v>
      </c>
      <c r="E200" s="66" t="s">
        <v>12</v>
      </c>
      <c r="F200" s="78">
        <v>48242.13</v>
      </c>
      <c r="G200" s="78">
        <v>23387.1</v>
      </c>
      <c r="H200" s="68">
        <f>F200-G200</f>
        <v>24855.03</v>
      </c>
    </row>
    <row r="201" spans="1:8" ht="184.8">
      <c r="A201" s="171"/>
      <c r="B201" s="164"/>
      <c r="C201" s="66" t="s">
        <v>151</v>
      </c>
      <c r="D201" s="77" t="s">
        <v>152</v>
      </c>
      <c r="E201" s="66" t="s">
        <v>12</v>
      </c>
      <c r="F201" s="78">
        <v>949.37</v>
      </c>
      <c r="G201" s="78">
        <v>125.4</v>
      </c>
      <c r="H201" s="68">
        <f>F201-G201</f>
        <v>823.97</v>
      </c>
    </row>
    <row r="202" spans="1:8" ht="125.25" customHeight="1">
      <c r="A202" s="172"/>
      <c r="B202" s="73"/>
      <c r="C202" s="66" t="s">
        <v>153</v>
      </c>
      <c r="D202" s="149" t="s">
        <v>99</v>
      </c>
      <c r="E202" s="66" t="s">
        <v>156</v>
      </c>
      <c r="F202" s="78">
        <v>89190.720000000001</v>
      </c>
      <c r="G202" s="78">
        <v>89190.720000000001</v>
      </c>
      <c r="H202" s="68">
        <f>F202-G202</f>
        <v>0</v>
      </c>
    </row>
    <row r="203" spans="1:8" ht="31.95" customHeight="1">
      <c r="A203" s="83"/>
      <c r="B203" s="70"/>
      <c r="C203" s="70" t="s">
        <v>33</v>
      </c>
      <c r="D203" s="88">
        <f>F193+F194+F195+F196+F197+F198+F199+F200+F201+F202</f>
        <v>438323.70999999996</v>
      </c>
      <c r="E203" s="66"/>
      <c r="F203" s="86"/>
      <c r="G203" s="78"/>
      <c r="H203" s="68"/>
    </row>
    <row r="204" spans="1:8" ht="14.7" customHeight="1">
      <c r="A204" s="170" t="s">
        <v>171</v>
      </c>
      <c r="B204" s="167" t="s">
        <v>77</v>
      </c>
      <c r="C204" s="159" t="s">
        <v>23</v>
      </c>
      <c r="D204" s="160" t="s">
        <v>45</v>
      </c>
      <c r="E204" s="159" t="s">
        <v>12</v>
      </c>
      <c r="F204" s="161"/>
      <c r="G204" s="161"/>
      <c r="H204" s="162"/>
    </row>
    <row r="205" spans="1:8">
      <c r="A205" s="171"/>
      <c r="B205" s="168"/>
      <c r="C205" s="159"/>
      <c r="D205" s="160"/>
      <c r="E205" s="159"/>
      <c r="F205" s="161"/>
      <c r="G205" s="161"/>
      <c r="H205" s="162"/>
    </row>
    <row r="206" spans="1:8" ht="218.4">
      <c r="A206" s="171"/>
      <c r="B206" s="168"/>
      <c r="C206" s="66" t="s">
        <v>19</v>
      </c>
      <c r="D206" s="77" t="s">
        <v>20</v>
      </c>
      <c r="E206" s="66" t="s">
        <v>12</v>
      </c>
      <c r="F206" s="78">
        <v>176600</v>
      </c>
      <c r="G206" s="78">
        <v>100500</v>
      </c>
      <c r="H206" s="68">
        <f>F206-G206</f>
        <v>76100</v>
      </c>
    </row>
    <row r="207" spans="1:8" ht="184.8">
      <c r="A207" s="171"/>
      <c r="B207" s="168"/>
      <c r="C207" s="66" t="s">
        <v>145</v>
      </c>
      <c r="D207" s="77" t="s">
        <v>18</v>
      </c>
      <c r="E207" s="66" t="s">
        <v>12</v>
      </c>
      <c r="F207" s="81">
        <v>7781.73</v>
      </c>
      <c r="G207" s="78">
        <v>0</v>
      </c>
      <c r="H207" s="68">
        <v>7781.73</v>
      </c>
    </row>
    <row r="208" spans="1:8" ht="36.75" customHeight="1">
      <c r="A208" s="171"/>
      <c r="B208" s="168"/>
      <c r="C208" s="66" t="s">
        <v>25</v>
      </c>
      <c r="D208" s="149" t="s">
        <v>45</v>
      </c>
      <c r="E208" s="66" t="s">
        <v>12</v>
      </c>
      <c r="F208" s="81">
        <v>650.75</v>
      </c>
      <c r="G208" s="78">
        <v>445.5</v>
      </c>
      <c r="H208" s="68">
        <f>F208-G208</f>
        <v>205.25</v>
      </c>
    </row>
    <row r="209" spans="1:8" ht="65.25" customHeight="1">
      <c r="A209" s="171"/>
      <c r="B209" s="168"/>
      <c r="C209" s="66" t="s">
        <v>26</v>
      </c>
      <c r="D209" s="149" t="s">
        <v>27</v>
      </c>
      <c r="E209" s="66" t="s">
        <v>12</v>
      </c>
      <c r="F209" s="81">
        <v>84.25</v>
      </c>
      <c r="G209" s="81">
        <v>4.5</v>
      </c>
      <c r="H209" s="68">
        <f>F209-G209</f>
        <v>79.75</v>
      </c>
    </row>
    <row r="210" spans="1:8" ht="84">
      <c r="A210" s="171"/>
      <c r="B210" s="168"/>
      <c r="C210" s="66" t="s">
        <v>31</v>
      </c>
      <c r="D210" s="77" t="s">
        <v>32</v>
      </c>
      <c r="E210" s="66" t="s">
        <v>12</v>
      </c>
      <c r="F210" s="81">
        <v>34515</v>
      </c>
      <c r="G210" s="78">
        <v>21825</v>
      </c>
      <c r="H210" s="68">
        <f>F210-G210</f>
        <v>12690</v>
      </c>
    </row>
    <row r="211" spans="1:8" ht="235.2">
      <c r="A211" s="171"/>
      <c r="B211" s="168"/>
      <c r="C211" s="66" t="s">
        <v>146</v>
      </c>
      <c r="D211" s="80" t="s">
        <v>29</v>
      </c>
      <c r="E211" s="66" t="s">
        <v>12</v>
      </c>
      <c r="F211" s="78">
        <v>34617.21</v>
      </c>
      <c r="G211" s="78">
        <v>0</v>
      </c>
      <c r="H211" s="68">
        <v>34617.21</v>
      </c>
    </row>
    <row r="212" spans="1:8" ht="285.60000000000002">
      <c r="A212" s="171"/>
      <c r="B212" s="168"/>
      <c r="C212" s="66" t="s">
        <v>147</v>
      </c>
      <c r="D212" s="80" t="s">
        <v>148</v>
      </c>
      <c r="E212" s="66" t="s">
        <v>12</v>
      </c>
      <c r="F212" s="78">
        <v>5812.51</v>
      </c>
      <c r="G212" s="78">
        <v>0</v>
      </c>
      <c r="H212" s="68">
        <v>5812.51</v>
      </c>
    </row>
    <row r="213" spans="1:8" ht="168">
      <c r="A213" s="171"/>
      <c r="B213" s="168"/>
      <c r="C213" s="66" t="s">
        <v>149</v>
      </c>
      <c r="D213" s="77" t="s">
        <v>150</v>
      </c>
      <c r="E213" s="66" t="s">
        <v>12</v>
      </c>
      <c r="F213" s="78">
        <v>43818.06</v>
      </c>
      <c r="G213" s="78">
        <v>24991</v>
      </c>
      <c r="H213" s="68">
        <f>F213-G213</f>
        <v>18827.059999999998</v>
      </c>
    </row>
    <row r="214" spans="1:8" ht="184.8">
      <c r="A214" s="171"/>
      <c r="B214" s="168"/>
      <c r="C214" s="66" t="s">
        <v>151</v>
      </c>
      <c r="D214" s="77" t="s">
        <v>152</v>
      </c>
      <c r="E214" s="66" t="s">
        <v>12</v>
      </c>
      <c r="F214" s="81">
        <v>554.54</v>
      </c>
      <c r="G214" s="78">
        <v>134</v>
      </c>
      <c r="H214" s="68">
        <f>F214-G214</f>
        <v>420.53999999999996</v>
      </c>
    </row>
    <row r="215" spans="1:8" ht="114" customHeight="1">
      <c r="A215" s="171"/>
      <c r="B215" s="168"/>
      <c r="C215" s="66" t="s">
        <v>153</v>
      </c>
      <c r="D215" s="149" t="s">
        <v>99</v>
      </c>
      <c r="E215" s="66" t="s">
        <v>156</v>
      </c>
      <c r="F215" s="81">
        <v>89670.24</v>
      </c>
      <c r="G215" s="78">
        <v>89190.720000000001</v>
      </c>
      <c r="H215" s="68">
        <f>F215-G215</f>
        <v>479.52000000000407</v>
      </c>
    </row>
    <row r="216" spans="1:8" ht="262.5" customHeight="1">
      <c r="A216" s="172"/>
      <c r="B216" s="169"/>
      <c r="C216" s="66" t="s">
        <v>154</v>
      </c>
      <c r="D216" s="149" t="s">
        <v>155</v>
      </c>
      <c r="E216" s="66" t="s">
        <v>156</v>
      </c>
      <c r="F216" s="81">
        <v>4275</v>
      </c>
      <c r="G216" s="78">
        <v>1725</v>
      </c>
      <c r="H216" s="68">
        <f>F216-G216</f>
        <v>2550</v>
      </c>
    </row>
    <row r="217" spans="1:8" ht="24.6" customHeight="1">
      <c r="A217" s="83"/>
      <c r="B217" s="73"/>
      <c r="C217" s="70" t="s">
        <v>33</v>
      </c>
      <c r="D217" s="92">
        <f>F206+F207+F208+F209+F210+F211+F212+F213+F214+F215+F216</f>
        <v>398379.29</v>
      </c>
      <c r="E217" s="66"/>
      <c r="F217" s="86"/>
      <c r="G217" s="81"/>
      <c r="H217" s="68"/>
    </row>
    <row r="218" spans="1:8" ht="218.4">
      <c r="A218" s="170" t="s">
        <v>172</v>
      </c>
      <c r="B218" s="167" t="s">
        <v>80</v>
      </c>
      <c r="C218" s="66" t="s">
        <v>19</v>
      </c>
      <c r="D218" s="77" t="s">
        <v>20</v>
      </c>
      <c r="E218" s="66" t="s">
        <v>12</v>
      </c>
      <c r="F218" s="78">
        <v>92700</v>
      </c>
      <c r="G218" s="78">
        <v>62775</v>
      </c>
      <c r="H218" s="68">
        <f>F218-G218</f>
        <v>29925</v>
      </c>
    </row>
    <row r="219" spans="1:8" ht="14.7" hidden="1" customHeight="1">
      <c r="A219" s="171"/>
      <c r="B219" s="168"/>
      <c r="C219" s="159" t="s">
        <v>23</v>
      </c>
      <c r="D219" s="160" t="s">
        <v>45</v>
      </c>
      <c r="E219" s="159" t="s">
        <v>12</v>
      </c>
      <c r="F219" s="161"/>
      <c r="G219" s="161"/>
      <c r="H219" s="162"/>
    </row>
    <row r="220" spans="1:8" ht="16.5" hidden="1" customHeight="1">
      <c r="A220" s="171"/>
      <c r="B220" s="168"/>
      <c r="C220" s="159"/>
      <c r="D220" s="160"/>
      <c r="E220" s="159"/>
      <c r="F220" s="161"/>
      <c r="G220" s="161"/>
      <c r="H220" s="162"/>
    </row>
    <row r="221" spans="1:8" ht="84">
      <c r="A221" s="171"/>
      <c r="B221" s="168"/>
      <c r="C221" s="66" t="s">
        <v>31</v>
      </c>
      <c r="D221" s="77" t="s">
        <v>32</v>
      </c>
      <c r="E221" s="66" t="s">
        <v>12</v>
      </c>
      <c r="F221" s="78">
        <v>58922</v>
      </c>
      <c r="G221" s="78">
        <v>33075</v>
      </c>
      <c r="H221" s="68">
        <f>F221-G221</f>
        <v>25847</v>
      </c>
    </row>
    <row r="222" spans="1:8" ht="49.5" hidden="1" customHeight="1">
      <c r="A222" s="171"/>
      <c r="B222" s="168"/>
      <c r="C222" s="66" t="s">
        <v>25</v>
      </c>
      <c r="D222" s="77" t="s">
        <v>45</v>
      </c>
      <c r="E222" s="66"/>
      <c r="F222" s="81"/>
      <c r="G222" s="78"/>
      <c r="H222" s="68"/>
    </row>
    <row r="223" spans="1:8" ht="66.75" customHeight="1">
      <c r="A223" s="171"/>
      <c r="B223" s="168"/>
      <c r="C223" s="66" t="s">
        <v>26</v>
      </c>
      <c r="D223" s="149" t="s">
        <v>27</v>
      </c>
      <c r="E223" s="66" t="s">
        <v>12</v>
      </c>
      <c r="F223" s="81"/>
      <c r="G223" s="81"/>
      <c r="H223" s="68"/>
    </row>
    <row r="224" spans="1:8" ht="184.8">
      <c r="A224" s="171"/>
      <c r="B224" s="168"/>
      <c r="C224" s="66" t="s">
        <v>145</v>
      </c>
      <c r="D224" s="77" t="s">
        <v>18</v>
      </c>
      <c r="E224" s="66" t="s">
        <v>12</v>
      </c>
      <c r="F224" s="81">
        <v>2899.71</v>
      </c>
      <c r="G224" s="78">
        <v>0</v>
      </c>
      <c r="H224" s="68">
        <v>2899.71</v>
      </c>
    </row>
    <row r="225" spans="1:8" ht="235.2">
      <c r="A225" s="171"/>
      <c r="B225" s="168"/>
      <c r="C225" s="66" t="s">
        <v>146</v>
      </c>
      <c r="D225" s="77" t="s">
        <v>29</v>
      </c>
      <c r="E225" s="66" t="s">
        <v>12</v>
      </c>
      <c r="F225" s="81">
        <v>76021.039999999994</v>
      </c>
      <c r="G225" s="78">
        <v>0</v>
      </c>
      <c r="H225" s="68">
        <v>76021.039999999994</v>
      </c>
    </row>
    <row r="226" spans="1:8" ht="285.60000000000002">
      <c r="A226" s="171"/>
      <c r="B226" s="168"/>
      <c r="C226" s="66" t="s">
        <v>147</v>
      </c>
      <c r="D226" s="77" t="s">
        <v>148</v>
      </c>
      <c r="E226" s="66" t="s">
        <v>12</v>
      </c>
      <c r="F226" s="81">
        <v>8788.51</v>
      </c>
      <c r="G226" s="78">
        <v>0</v>
      </c>
      <c r="H226" s="68">
        <v>8788.51</v>
      </c>
    </row>
    <row r="227" spans="1:8" ht="170.25" customHeight="1">
      <c r="A227" s="171"/>
      <c r="B227" s="168"/>
      <c r="C227" s="66" t="s">
        <v>149</v>
      </c>
      <c r="D227" s="77" t="s">
        <v>150</v>
      </c>
      <c r="E227" s="66" t="s">
        <v>12</v>
      </c>
      <c r="F227" s="81">
        <v>23405.95</v>
      </c>
      <c r="G227" s="78">
        <v>15610.05</v>
      </c>
      <c r="H227" s="68">
        <f>F227-G227</f>
        <v>7795.9000000000015</v>
      </c>
    </row>
    <row r="228" spans="1:8" ht="148.19999999999999" customHeight="1">
      <c r="A228" s="171"/>
      <c r="B228" s="168"/>
      <c r="C228" s="66" t="s">
        <v>151</v>
      </c>
      <c r="D228" s="77" t="s">
        <v>152</v>
      </c>
      <c r="E228" s="66" t="s">
        <v>12</v>
      </c>
      <c r="F228" s="81">
        <v>2851.05</v>
      </c>
      <c r="G228" s="78">
        <v>83.7</v>
      </c>
      <c r="H228" s="68">
        <f>F228-G228</f>
        <v>2767.3500000000004</v>
      </c>
    </row>
    <row r="229" spans="1:8" ht="148.19999999999999" customHeight="1">
      <c r="A229" s="171"/>
      <c r="B229" s="168"/>
      <c r="C229" s="66" t="s">
        <v>158</v>
      </c>
      <c r="D229" s="77" t="s">
        <v>159</v>
      </c>
      <c r="E229" s="66" t="s">
        <v>12</v>
      </c>
      <c r="F229" s="81"/>
      <c r="G229" s="78"/>
      <c r="H229" s="68"/>
    </row>
    <row r="230" spans="1:8" ht="148.19999999999999" customHeight="1">
      <c r="A230" s="171"/>
      <c r="B230" s="168"/>
      <c r="C230" s="66" t="s">
        <v>153</v>
      </c>
      <c r="D230" s="77" t="s">
        <v>99</v>
      </c>
      <c r="E230" s="66" t="s">
        <v>12</v>
      </c>
      <c r="F230" s="81">
        <v>89190.720000000001</v>
      </c>
      <c r="G230" s="78">
        <v>89190.720000000001</v>
      </c>
      <c r="H230" s="68">
        <f>F230-G230</f>
        <v>0</v>
      </c>
    </row>
    <row r="231" spans="1:8" ht="148.19999999999999" customHeight="1">
      <c r="A231" s="172"/>
      <c r="B231" s="169"/>
      <c r="C231" s="66" t="s">
        <v>173</v>
      </c>
      <c r="D231" s="93" t="s">
        <v>174</v>
      </c>
      <c r="E231" s="66" t="s">
        <v>12</v>
      </c>
      <c r="F231" s="81">
        <v>750000</v>
      </c>
      <c r="G231" s="78">
        <v>750000</v>
      </c>
      <c r="H231" s="68">
        <f>F231-G231</f>
        <v>0</v>
      </c>
    </row>
    <row r="232" spans="1:8">
      <c r="A232" s="83"/>
      <c r="B232" s="73"/>
      <c r="C232" s="70" t="s">
        <v>33</v>
      </c>
      <c r="D232" s="92">
        <f>F218+F219+F220+F221+F222+F223+F224+F225+F226+F227+F228+F230+F231</f>
        <v>1104778.98</v>
      </c>
      <c r="E232" s="66"/>
      <c r="F232" s="86"/>
      <c r="G232" s="81"/>
      <c r="H232" s="68"/>
    </row>
    <row r="233" spans="1:8" ht="49.5" hidden="1" customHeight="1">
      <c r="A233" s="170" t="s">
        <v>175</v>
      </c>
      <c r="B233" s="167" t="s">
        <v>83</v>
      </c>
      <c r="C233" s="66" t="s">
        <v>23</v>
      </c>
      <c r="D233" s="77" t="s">
        <v>45</v>
      </c>
      <c r="E233" s="66" t="s">
        <v>12</v>
      </c>
      <c r="F233" s="78"/>
      <c r="G233" s="78"/>
      <c r="H233" s="68"/>
    </row>
    <row r="234" spans="1:8" ht="49.5" hidden="1" customHeight="1">
      <c r="A234" s="171"/>
      <c r="B234" s="168"/>
      <c r="C234" s="66" t="s">
        <v>25</v>
      </c>
      <c r="D234" s="77" t="s">
        <v>45</v>
      </c>
      <c r="E234" s="66" t="s">
        <v>12</v>
      </c>
      <c r="F234" s="81"/>
      <c r="G234" s="78"/>
      <c r="H234" s="68">
        <f>F234-G234</f>
        <v>0</v>
      </c>
    </row>
    <row r="235" spans="1:8" ht="14.7" hidden="1" customHeight="1">
      <c r="A235" s="171"/>
      <c r="B235" s="168"/>
      <c r="C235" s="159" t="s">
        <v>26</v>
      </c>
      <c r="D235" s="173" t="s">
        <v>27</v>
      </c>
      <c r="E235" s="159" t="s">
        <v>12</v>
      </c>
      <c r="F235" s="174"/>
      <c r="G235" s="174"/>
      <c r="H235" s="162">
        <f>F235-G235</f>
        <v>0</v>
      </c>
    </row>
    <row r="236" spans="1:8" ht="16.5" hidden="1" customHeight="1">
      <c r="A236" s="171"/>
      <c r="B236" s="168"/>
      <c r="C236" s="159"/>
      <c r="D236" s="173"/>
      <c r="E236" s="159"/>
      <c r="F236" s="174"/>
      <c r="G236" s="174"/>
      <c r="H236" s="162"/>
    </row>
    <row r="237" spans="1:8" ht="16.5" hidden="1" customHeight="1">
      <c r="A237" s="171"/>
      <c r="B237" s="168"/>
      <c r="C237" s="159"/>
      <c r="D237" s="173"/>
      <c r="E237" s="159"/>
      <c r="F237" s="174"/>
      <c r="G237" s="174"/>
      <c r="H237" s="162"/>
    </row>
    <row r="238" spans="1:8" ht="14.7" customHeight="1">
      <c r="A238" s="171"/>
      <c r="B238" s="168"/>
      <c r="C238" s="159" t="s">
        <v>31</v>
      </c>
      <c r="D238" s="165" t="s">
        <v>32</v>
      </c>
      <c r="E238" s="159" t="s">
        <v>12</v>
      </c>
      <c r="F238" s="161">
        <v>95101</v>
      </c>
      <c r="G238" s="161">
        <v>43725</v>
      </c>
      <c r="H238" s="162">
        <f>F238-G238</f>
        <v>51376</v>
      </c>
    </row>
    <row r="239" spans="1:8" ht="66" customHeight="1">
      <c r="A239" s="171"/>
      <c r="B239" s="168"/>
      <c r="C239" s="159"/>
      <c r="D239" s="166"/>
      <c r="E239" s="159"/>
      <c r="F239" s="161"/>
      <c r="G239" s="161"/>
      <c r="H239" s="162"/>
    </row>
    <row r="240" spans="1:8" ht="184.8">
      <c r="A240" s="171"/>
      <c r="B240" s="168"/>
      <c r="C240" s="66" t="s">
        <v>145</v>
      </c>
      <c r="D240" s="77" t="s">
        <v>18</v>
      </c>
      <c r="E240" s="66" t="s">
        <v>12</v>
      </c>
      <c r="F240" s="81">
        <v>3567.42</v>
      </c>
      <c r="G240" s="78">
        <v>0</v>
      </c>
      <c r="H240" s="68">
        <v>3567.42</v>
      </c>
    </row>
    <row r="241" spans="1:8" ht="218.4">
      <c r="A241" s="171"/>
      <c r="B241" s="168"/>
      <c r="C241" s="66" t="s">
        <v>19</v>
      </c>
      <c r="D241" s="77" t="s">
        <v>20</v>
      </c>
      <c r="E241" s="66" t="s">
        <v>12</v>
      </c>
      <c r="F241" s="78">
        <v>399550</v>
      </c>
      <c r="G241" s="78">
        <v>176325</v>
      </c>
      <c r="H241" s="68">
        <f>F241-G241</f>
        <v>223225</v>
      </c>
    </row>
    <row r="242" spans="1:8" ht="235.2">
      <c r="A242" s="171"/>
      <c r="B242" s="168"/>
      <c r="C242" s="66" t="s">
        <v>146</v>
      </c>
      <c r="D242" s="77" t="s">
        <v>29</v>
      </c>
      <c r="E242" s="66" t="s">
        <v>12</v>
      </c>
      <c r="F242" s="78">
        <v>79445.86</v>
      </c>
      <c r="G242" s="78">
        <v>0</v>
      </c>
      <c r="H242" s="68">
        <v>79445.86</v>
      </c>
    </row>
    <row r="243" spans="1:8" ht="285.60000000000002">
      <c r="A243" s="171"/>
      <c r="B243" s="168"/>
      <c r="C243" s="66" t="s">
        <v>147</v>
      </c>
      <c r="D243" s="77" t="s">
        <v>148</v>
      </c>
      <c r="E243" s="66" t="s">
        <v>12</v>
      </c>
      <c r="F243" s="78">
        <v>713.01</v>
      </c>
      <c r="G243" s="78">
        <v>0</v>
      </c>
      <c r="H243" s="68">
        <v>713.01</v>
      </c>
    </row>
    <row r="244" spans="1:8" ht="168">
      <c r="A244" s="171"/>
      <c r="B244" s="168"/>
      <c r="C244" s="66" t="s">
        <v>149</v>
      </c>
      <c r="D244" s="77" t="s">
        <v>150</v>
      </c>
      <c r="E244" s="66" t="s">
        <v>12</v>
      </c>
      <c r="F244" s="78">
        <v>99385.53</v>
      </c>
      <c r="G244" s="78">
        <v>43846.15</v>
      </c>
      <c r="H244" s="68">
        <f>F244-G244</f>
        <v>55539.38</v>
      </c>
    </row>
    <row r="245" spans="1:8" ht="184.8">
      <c r="A245" s="171"/>
      <c r="B245" s="168"/>
      <c r="C245" s="66" t="s">
        <v>151</v>
      </c>
      <c r="D245" s="77" t="s">
        <v>152</v>
      </c>
      <c r="E245" s="66" t="s">
        <v>156</v>
      </c>
      <c r="F245" s="78">
        <v>2847.22</v>
      </c>
      <c r="G245" s="78">
        <v>235.1</v>
      </c>
      <c r="H245" s="68">
        <f>F245-G245</f>
        <v>2612.12</v>
      </c>
    </row>
    <row r="246" spans="1:8" ht="136.5" customHeight="1">
      <c r="A246" s="172"/>
      <c r="B246" s="169"/>
      <c r="C246" s="66" t="s">
        <v>153</v>
      </c>
      <c r="D246" s="149" t="s">
        <v>99</v>
      </c>
      <c r="E246" s="66" t="s">
        <v>156</v>
      </c>
      <c r="F246" s="78">
        <v>89190.720000000001</v>
      </c>
      <c r="G246" s="78">
        <v>89190.720000000001</v>
      </c>
      <c r="H246" s="68">
        <f>F246-G246</f>
        <v>0</v>
      </c>
    </row>
    <row r="247" spans="1:8" ht="21.45" customHeight="1">
      <c r="A247" s="83"/>
      <c r="B247" s="142"/>
      <c r="C247" s="94" t="s">
        <v>33</v>
      </c>
      <c r="D247" s="88">
        <f>F238+F240+F241+F242+F243+F244+F245+F246</f>
        <v>769800.76</v>
      </c>
      <c r="E247" s="66"/>
      <c r="F247" s="86"/>
      <c r="G247" s="78"/>
      <c r="H247" s="68"/>
    </row>
    <row r="248" spans="1:8" ht="14.7" hidden="1" customHeight="1">
      <c r="A248" s="159" t="s">
        <v>176</v>
      </c>
      <c r="B248" s="164" t="s">
        <v>88</v>
      </c>
      <c r="C248" s="159" t="s">
        <v>26</v>
      </c>
      <c r="D248" s="160" t="s">
        <v>27</v>
      </c>
      <c r="E248" s="159" t="s">
        <v>12</v>
      </c>
      <c r="F248" s="161"/>
      <c r="G248" s="161"/>
      <c r="H248" s="162"/>
    </row>
    <row r="249" spans="1:8" ht="39.75" hidden="1" customHeight="1">
      <c r="A249" s="159"/>
      <c r="B249" s="164"/>
      <c r="C249" s="159"/>
      <c r="D249" s="160"/>
      <c r="E249" s="159"/>
      <c r="F249" s="161"/>
      <c r="G249" s="161"/>
      <c r="H249" s="162"/>
    </row>
    <row r="250" spans="1:8" ht="50.4" hidden="1">
      <c r="A250" s="159"/>
      <c r="B250" s="164"/>
      <c r="C250" s="66" t="s">
        <v>23</v>
      </c>
      <c r="D250" s="77" t="s">
        <v>45</v>
      </c>
      <c r="E250" s="66" t="s">
        <v>12</v>
      </c>
      <c r="F250" s="78"/>
      <c r="G250" s="78"/>
      <c r="H250" s="68"/>
    </row>
    <row r="251" spans="1:8" ht="14.7" customHeight="1">
      <c r="A251" s="159"/>
      <c r="B251" s="164"/>
      <c r="C251" s="159" t="s">
        <v>31</v>
      </c>
      <c r="D251" s="160" t="s">
        <v>32</v>
      </c>
      <c r="E251" s="159" t="s">
        <v>12</v>
      </c>
      <c r="F251" s="161">
        <v>57511</v>
      </c>
      <c r="G251" s="161">
        <v>48750</v>
      </c>
      <c r="H251" s="162">
        <f>F251-G251</f>
        <v>8761</v>
      </c>
    </row>
    <row r="252" spans="1:8">
      <c r="A252" s="159"/>
      <c r="B252" s="164"/>
      <c r="C252" s="159"/>
      <c r="D252" s="160"/>
      <c r="E252" s="159"/>
      <c r="F252" s="161"/>
      <c r="G252" s="161"/>
      <c r="H252" s="162"/>
    </row>
    <row r="253" spans="1:8" ht="50.25" customHeight="1">
      <c r="A253" s="159"/>
      <c r="B253" s="164"/>
      <c r="C253" s="159"/>
      <c r="D253" s="160"/>
      <c r="E253" s="159"/>
      <c r="F253" s="161"/>
      <c r="G253" s="161"/>
      <c r="H253" s="162"/>
    </row>
    <row r="254" spans="1:8" ht="170.25" customHeight="1">
      <c r="A254" s="159"/>
      <c r="B254" s="164"/>
      <c r="C254" s="66" t="s">
        <v>145</v>
      </c>
      <c r="D254" s="149" t="s">
        <v>18</v>
      </c>
      <c r="E254" s="66" t="s">
        <v>12</v>
      </c>
      <c r="F254" s="81">
        <v>67361.78</v>
      </c>
      <c r="G254" s="78">
        <v>0</v>
      </c>
      <c r="H254" s="68">
        <v>67361.78</v>
      </c>
    </row>
    <row r="255" spans="1:8" ht="218.4">
      <c r="A255" s="159"/>
      <c r="B255" s="164"/>
      <c r="C255" s="66" t="s">
        <v>19</v>
      </c>
      <c r="D255" s="77" t="s">
        <v>20</v>
      </c>
      <c r="E255" s="66" t="s">
        <v>12</v>
      </c>
      <c r="F255" s="78">
        <v>197600</v>
      </c>
      <c r="G255" s="78">
        <v>140175</v>
      </c>
      <c r="H255" s="68">
        <f>F255-G255</f>
        <v>57425</v>
      </c>
    </row>
    <row r="256" spans="1:8" ht="235.2">
      <c r="A256" s="159"/>
      <c r="B256" s="164"/>
      <c r="C256" s="66" t="s">
        <v>146</v>
      </c>
      <c r="D256" s="77" t="s">
        <v>29</v>
      </c>
      <c r="E256" s="66" t="s">
        <v>12</v>
      </c>
      <c r="F256" s="78">
        <v>22631.279999999999</v>
      </c>
      <c r="G256" s="78">
        <v>0</v>
      </c>
      <c r="H256" s="68">
        <v>22631.279999999999</v>
      </c>
    </row>
    <row r="257" spans="1:8" ht="285.60000000000002">
      <c r="A257" s="159"/>
      <c r="B257" s="164"/>
      <c r="C257" s="66" t="s">
        <v>147</v>
      </c>
      <c r="D257" s="77" t="s">
        <v>148</v>
      </c>
      <c r="E257" s="66" t="s">
        <v>12</v>
      </c>
      <c r="F257" s="78">
        <v>1069.51</v>
      </c>
      <c r="G257" s="78">
        <v>0</v>
      </c>
      <c r="H257" s="68">
        <v>1069.51</v>
      </c>
    </row>
    <row r="258" spans="1:8" ht="50.4">
      <c r="A258" s="159"/>
      <c r="B258" s="164"/>
      <c r="C258" s="66" t="s">
        <v>25</v>
      </c>
      <c r="D258" s="77" t="s">
        <v>45</v>
      </c>
      <c r="E258" s="66" t="s">
        <v>12</v>
      </c>
      <c r="F258" s="78"/>
      <c r="G258" s="78"/>
      <c r="H258" s="68">
        <f>F258</f>
        <v>0</v>
      </c>
    </row>
    <row r="259" spans="1:8" ht="168">
      <c r="A259" s="159"/>
      <c r="B259" s="164"/>
      <c r="C259" s="66" t="s">
        <v>149</v>
      </c>
      <c r="D259" s="77" t="s">
        <v>150</v>
      </c>
      <c r="E259" s="66" t="s">
        <v>12</v>
      </c>
      <c r="F259" s="78">
        <v>49148.03</v>
      </c>
      <c r="G259" s="78">
        <v>34856.85</v>
      </c>
      <c r="H259" s="68">
        <f>F259-G259</f>
        <v>14291.18</v>
      </c>
    </row>
    <row r="260" spans="1:8" ht="184.8">
      <c r="A260" s="159"/>
      <c r="B260" s="164"/>
      <c r="C260" s="66" t="s">
        <v>151</v>
      </c>
      <c r="D260" s="77" t="s">
        <v>152</v>
      </c>
      <c r="E260" s="66" t="s">
        <v>12</v>
      </c>
      <c r="F260" s="78">
        <v>1474.07</v>
      </c>
      <c r="G260" s="78">
        <v>186.9</v>
      </c>
      <c r="H260" s="68">
        <f>F260-G260</f>
        <v>1287.1699999999998</v>
      </c>
    </row>
    <row r="261" spans="1:8" ht="134.4">
      <c r="A261" s="159"/>
      <c r="B261" s="164"/>
      <c r="C261" s="66" t="s">
        <v>153</v>
      </c>
      <c r="D261" s="77" t="s">
        <v>99</v>
      </c>
      <c r="E261" s="66" t="s">
        <v>12</v>
      </c>
      <c r="F261" s="78">
        <v>89190.720000000001</v>
      </c>
      <c r="G261" s="78">
        <v>89190.720000000001</v>
      </c>
      <c r="H261" s="68">
        <f>F261-G261</f>
        <v>0</v>
      </c>
    </row>
    <row r="262" spans="1:8" ht="262.5" customHeight="1">
      <c r="A262" s="159"/>
      <c r="B262" s="164"/>
      <c r="C262" s="66" t="s">
        <v>154</v>
      </c>
      <c r="D262" s="149" t="s">
        <v>155</v>
      </c>
      <c r="E262" s="66" t="s">
        <v>12</v>
      </c>
      <c r="F262" s="78">
        <v>8550</v>
      </c>
      <c r="G262" s="78">
        <v>2475</v>
      </c>
      <c r="H262" s="68">
        <f>F262-G262</f>
        <v>6075</v>
      </c>
    </row>
    <row r="263" spans="1:8" ht="23.4" customHeight="1">
      <c r="A263" s="159"/>
      <c r="B263" s="164"/>
      <c r="C263" s="94" t="s">
        <v>33</v>
      </c>
      <c r="D263" s="88">
        <f>F251+F254+F255+F256+F257+F259+F260+F261+F262</f>
        <v>494536.39000000013</v>
      </c>
      <c r="E263" s="66"/>
      <c r="F263" s="86"/>
      <c r="G263" s="78"/>
      <c r="H263" s="68"/>
    </row>
    <row r="264" spans="1:8" ht="124.5" customHeight="1">
      <c r="A264" s="159" t="s">
        <v>177</v>
      </c>
      <c r="B264" s="163" t="s">
        <v>178</v>
      </c>
      <c r="C264" s="83" t="s">
        <v>179</v>
      </c>
      <c r="D264" s="65" t="s">
        <v>99</v>
      </c>
      <c r="E264" s="83" t="s">
        <v>12</v>
      </c>
      <c r="F264" s="95">
        <v>90396</v>
      </c>
      <c r="G264" s="95">
        <v>89190.720000000001</v>
      </c>
      <c r="H264" s="96">
        <f>F264-G264</f>
        <v>1205.2799999999988</v>
      </c>
    </row>
    <row r="265" spans="1:8" ht="37.35" customHeight="1">
      <c r="A265" s="159"/>
      <c r="B265" s="163"/>
      <c r="C265" s="97" t="s">
        <v>33</v>
      </c>
      <c r="D265" s="71">
        <f>F264</f>
        <v>90396</v>
      </c>
      <c r="E265" s="83"/>
      <c r="F265" s="95"/>
      <c r="G265" s="95"/>
      <c r="H265" s="96"/>
    </row>
    <row r="266" spans="1:8" ht="133.5" customHeight="1">
      <c r="A266" s="159" t="s">
        <v>180</v>
      </c>
      <c r="B266" s="164" t="s">
        <v>181</v>
      </c>
      <c r="C266" s="83" t="s">
        <v>179</v>
      </c>
      <c r="D266" s="146" t="s">
        <v>99</v>
      </c>
      <c r="E266" s="83" t="s">
        <v>12</v>
      </c>
      <c r="F266" s="98">
        <v>92592</v>
      </c>
      <c r="G266" s="99">
        <v>91512</v>
      </c>
      <c r="H266" s="96">
        <f>F266-G266</f>
        <v>1080</v>
      </c>
    </row>
    <row r="267" spans="1:8" ht="60" customHeight="1">
      <c r="A267" s="159"/>
      <c r="B267" s="164"/>
      <c r="C267" s="83" t="s">
        <v>182</v>
      </c>
      <c r="D267" s="100" t="s">
        <v>183</v>
      </c>
      <c r="E267" s="101" t="s">
        <v>12</v>
      </c>
      <c r="F267" s="99">
        <v>12357</v>
      </c>
      <c r="G267" s="99">
        <v>12357</v>
      </c>
      <c r="H267" s="102">
        <f>F267-G267</f>
        <v>0</v>
      </c>
    </row>
    <row r="268" spans="1:8" ht="18" customHeight="1">
      <c r="A268" s="66"/>
      <c r="B268" s="73"/>
      <c r="C268" s="97" t="s">
        <v>33</v>
      </c>
      <c r="D268" s="103">
        <f>F266+F267</f>
        <v>104949</v>
      </c>
      <c r="E268" s="101"/>
      <c r="F268" s="99"/>
      <c r="G268" s="99"/>
      <c r="H268" s="102"/>
    </row>
    <row r="269" spans="1:8" ht="56.4" customHeight="1">
      <c r="A269" s="66" t="s">
        <v>184</v>
      </c>
      <c r="B269" s="73" t="s">
        <v>185</v>
      </c>
      <c r="C269" s="83" t="s">
        <v>186</v>
      </c>
      <c r="D269" s="100" t="s">
        <v>187</v>
      </c>
      <c r="E269" s="104" t="s">
        <v>12</v>
      </c>
      <c r="F269" s="99">
        <v>1000</v>
      </c>
      <c r="G269" s="99">
        <v>0</v>
      </c>
      <c r="H269" s="102">
        <f>F269-G269</f>
        <v>1000</v>
      </c>
    </row>
    <row r="270" spans="1:8" ht="24" customHeight="1">
      <c r="A270" s="66"/>
      <c r="B270" s="73"/>
      <c r="C270" s="97" t="s">
        <v>33</v>
      </c>
      <c r="D270" s="71">
        <f>F269</f>
        <v>1000</v>
      </c>
      <c r="E270" s="105"/>
      <c r="F270" s="99"/>
      <c r="G270" s="99"/>
      <c r="H270" s="102"/>
    </row>
    <row r="271" spans="1:8" hidden="1">
      <c r="A271" s="66"/>
      <c r="B271" s="73"/>
      <c r="C271" s="66"/>
      <c r="D271" s="106"/>
      <c r="E271" s="107"/>
      <c r="F271" s="108"/>
      <c r="G271" s="108"/>
      <c r="H271" s="108"/>
    </row>
    <row r="272" spans="1:8" hidden="1">
      <c r="A272" s="66"/>
      <c r="B272" s="73"/>
      <c r="C272" s="66"/>
      <c r="D272" s="106"/>
      <c r="E272" s="107"/>
      <c r="F272" s="107"/>
      <c r="G272" s="107"/>
      <c r="H272" s="109"/>
    </row>
    <row r="273" spans="1:8" hidden="1">
      <c r="A273" s="66"/>
      <c r="B273" s="73"/>
      <c r="C273" s="66"/>
      <c r="D273" s="106"/>
      <c r="E273" s="107"/>
      <c r="F273" s="107"/>
      <c r="G273" s="107"/>
      <c r="H273" s="109"/>
    </row>
    <row r="274" spans="1:8" hidden="1">
      <c r="A274" s="66"/>
      <c r="B274" s="73"/>
      <c r="C274" s="66"/>
      <c r="D274" s="106"/>
      <c r="E274" s="107"/>
      <c r="F274" s="107"/>
      <c r="G274" s="107"/>
      <c r="H274" s="109"/>
    </row>
    <row r="275" spans="1:8" hidden="1">
      <c r="A275" s="66"/>
      <c r="B275" s="73"/>
      <c r="C275" s="66"/>
      <c r="D275" s="106"/>
      <c r="E275" s="107"/>
      <c r="F275" s="107"/>
      <c r="G275" s="107"/>
      <c r="H275" s="109"/>
    </row>
    <row r="276" spans="1:8" hidden="1">
      <c r="A276" s="66"/>
      <c r="B276" s="73"/>
      <c r="C276" s="66"/>
      <c r="D276" s="106"/>
      <c r="E276" s="107"/>
      <c r="F276" s="107"/>
      <c r="G276" s="107"/>
      <c r="H276" s="109"/>
    </row>
    <row r="277" spans="1:8" hidden="1">
      <c r="A277" s="66"/>
      <c r="B277" s="73"/>
      <c r="C277" s="66"/>
      <c r="D277" s="106"/>
      <c r="E277" s="107"/>
      <c r="F277" s="107"/>
      <c r="G277" s="107"/>
      <c r="H277" s="109"/>
    </row>
    <row r="278" spans="1:8" hidden="1">
      <c r="A278" s="66"/>
      <c r="B278" s="73"/>
      <c r="C278" s="66"/>
      <c r="D278" s="106"/>
      <c r="E278" s="107"/>
      <c r="F278" s="107"/>
      <c r="G278" s="107"/>
      <c r="H278" s="109"/>
    </row>
    <row r="279" spans="1:8" hidden="1">
      <c r="A279" s="66"/>
      <c r="B279" s="73"/>
      <c r="C279" s="66"/>
      <c r="D279" s="106"/>
      <c r="E279" s="107"/>
      <c r="F279" s="107"/>
      <c r="G279" s="107"/>
      <c r="H279" s="109"/>
    </row>
    <row r="280" spans="1:8" hidden="1">
      <c r="A280" s="66"/>
      <c r="B280" s="73"/>
      <c r="C280" s="66"/>
      <c r="D280" s="106"/>
      <c r="E280" s="107"/>
      <c r="F280" s="107"/>
      <c r="G280" s="107"/>
      <c r="H280" s="109"/>
    </row>
    <row r="281" spans="1:8" hidden="1">
      <c r="A281" s="66"/>
      <c r="B281" s="73"/>
      <c r="C281" s="66"/>
      <c r="D281" s="106"/>
      <c r="E281" s="107"/>
      <c r="F281" s="107"/>
      <c r="G281" s="107"/>
      <c r="H281" s="109"/>
    </row>
    <row r="282" spans="1:8" hidden="1">
      <c r="A282" s="66"/>
      <c r="B282" s="73"/>
      <c r="C282" s="66"/>
      <c r="D282" s="106"/>
      <c r="E282" s="107"/>
      <c r="F282" s="107"/>
      <c r="G282" s="107"/>
      <c r="H282" s="109"/>
    </row>
    <row r="283" spans="1:8" hidden="1">
      <c r="A283" s="66"/>
      <c r="B283" s="73"/>
      <c r="C283" s="66"/>
      <c r="D283" s="106"/>
      <c r="E283" s="107"/>
      <c r="F283" s="107"/>
      <c r="G283" s="107"/>
      <c r="H283" s="109"/>
    </row>
    <row r="284" spans="1:8" hidden="1">
      <c r="A284" s="66"/>
      <c r="B284" s="73"/>
      <c r="C284" s="66"/>
      <c r="D284" s="106"/>
      <c r="E284" s="107"/>
      <c r="F284" s="107"/>
      <c r="G284" s="107"/>
      <c r="H284" s="109"/>
    </row>
    <row r="285" spans="1:8" hidden="1">
      <c r="A285" s="66"/>
      <c r="B285" s="73"/>
      <c r="C285" s="66"/>
      <c r="D285" s="106"/>
      <c r="E285" s="107"/>
      <c r="F285" s="107"/>
      <c r="G285" s="107"/>
      <c r="H285" s="109"/>
    </row>
    <row r="286" spans="1:8" hidden="1">
      <c r="A286" s="66"/>
      <c r="B286" s="73"/>
      <c r="C286" s="110"/>
      <c r="D286" s="106"/>
      <c r="E286" s="107"/>
      <c r="F286" s="107"/>
      <c r="G286" s="107"/>
      <c r="H286" s="109"/>
    </row>
    <row r="287" spans="1:8" hidden="1">
      <c r="A287" s="66"/>
      <c r="B287" s="73"/>
      <c r="C287" s="110"/>
      <c r="D287" s="106"/>
      <c r="E287" s="107"/>
      <c r="F287" s="107"/>
      <c r="G287" s="107"/>
      <c r="H287" s="109"/>
    </row>
    <row r="288" spans="1:8" hidden="1">
      <c r="A288" s="66"/>
      <c r="B288" s="73"/>
      <c r="C288" s="110"/>
      <c r="D288" s="106"/>
      <c r="E288" s="107"/>
      <c r="F288" s="107"/>
      <c r="G288" s="107"/>
      <c r="H288" s="109"/>
    </row>
    <row r="289" spans="1:8" hidden="1">
      <c r="A289" s="66"/>
      <c r="B289" s="73"/>
      <c r="C289" s="110"/>
      <c r="D289" s="106"/>
      <c r="E289" s="107"/>
      <c r="F289" s="107"/>
      <c r="G289" s="107"/>
      <c r="H289" s="109"/>
    </row>
    <row r="290" spans="1:8" hidden="1">
      <c r="A290" s="66"/>
      <c r="B290" s="73"/>
      <c r="C290" s="110"/>
      <c r="D290" s="106"/>
      <c r="E290" s="107"/>
      <c r="F290" s="107"/>
      <c r="G290" s="107"/>
      <c r="H290" s="109"/>
    </row>
    <row r="291" spans="1:8" hidden="1">
      <c r="A291" s="66"/>
      <c r="B291" s="73"/>
      <c r="C291" s="110"/>
      <c r="D291" s="106"/>
      <c r="E291" s="107"/>
      <c r="F291" s="107"/>
      <c r="G291" s="107"/>
      <c r="H291" s="109"/>
    </row>
    <row r="292" spans="1:8" hidden="1">
      <c r="A292" s="66"/>
      <c r="B292" s="73"/>
      <c r="C292" s="110"/>
      <c r="D292" s="106"/>
      <c r="E292" s="107"/>
      <c r="F292" s="111"/>
      <c r="G292" s="112"/>
      <c r="H292" s="108"/>
    </row>
    <row r="293" spans="1:8" hidden="1">
      <c r="A293" s="66"/>
      <c r="B293" s="73"/>
      <c r="C293" s="110"/>
      <c r="D293" s="106"/>
      <c r="E293" s="107"/>
      <c r="F293" s="107"/>
      <c r="G293" s="107"/>
      <c r="H293" s="108"/>
    </row>
    <row r="294" spans="1:8" hidden="1">
      <c r="A294" s="66"/>
      <c r="B294" s="73"/>
      <c r="C294" s="110"/>
      <c r="D294" s="113"/>
      <c r="E294" s="114"/>
      <c r="F294" s="107"/>
      <c r="G294" s="107"/>
      <c r="H294" s="108"/>
    </row>
    <row r="295" spans="1:8" hidden="1">
      <c r="A295" s="115"/>
      <c r="B295" s="110"/>
      <c r="C295" s="110"/>
      <c r="D295" s="113"/>
      <c r="E295" s="114"/>
      <c r="F295" s="114"/>
      <c r="G295" s="114"/>
      <c r="H295" s="114"/>
    </row>
    <row r="296" spans="1:8" hidden="1">
      <c r="A296" s="115"/>
      <c r="B296" s="110"/>
      <c r="C296" s="110"/>
      <c r="D296" s="113"/>
      <c r="E296" s="114"/>
      <c r="F296" s="114"/>
      <c r="G296" s="114"/>
      <c r="H296" s="114"/>
    </row>
    <row r="297" spans="1:8" hidden="1">
      <c r="A297" s="115"/>
      <c r="B297" s="110"/>
      <c r="C297" s="110"/>
      <c r="D297" s="113"/>
      <c r="E297" s="114"/>
      <c r="F297" s="114"/>
      <c r="G297" s="114"/>
      <c r="H297" s="114"/>
    </row>
    <row r="298" spans="1:8" hidden="1">
      <c r="A298" s="116"/>
      <c r="B298" s="117">
        <v>226</v>
      </c>
      <c r="C298" s="118" t="s">
        <v>149</v>
      </c>
      <c r="D298" s="119"/>
      <c r="E298" s="120"/>
      <c r="F298" s="121">
        <f>F76+F91+F105+F119+F133+F145+F159+F174+F188+F200+F213+F227+F244+F259</f>
        <v>838477.42999999993</v>
      </c>
      <c r="G298" s="121">
        <f>G76+G91+G105+G119+G133+G145+G159+G174+G188+G200+G213+G227+G244+G259</f>
        <v>466231.34999999992</v>
      </c>
      <c r="H298" s="121">
        <f>H76+H91+H105+H119+H133+H145+H159+H174+H188+H200+H213+H227+H244+H259</f>
        <v>372246.07999999996</v>
      </c>
    </row>
    <row r="299" spans="1:8" hidden="1">
      <c r="A299" s="115"/>
      <c r="B299" s="110"/>
      <c r="C299" s="122"/>
      <c r="D299" s="123"/>
      <c r="E299" s="124"/>
      <c r="F299" s="125">
        <f>F4</f>
        <v>273362.40999999997</v>
      </c>
      <c r="G299" s="125">
        <f>G4</f>
        <v>89190.720000000001</v>
      </c>
      <c r="H299" s="125">
        <f>H4</f>
        <v>184171.68999999997</v>
      </c>
    </row>
    <row r="300" spans="1:8" hidden="1">
      <c r="A300" s="115"/>
      <c r="B300" s="110">
        <v>225</v>
      </c>
      <c r="C300" s="126"/>
      <c r="D300" s="123"/>
      <c r="E300" s="124"/>
      <c r="F300" s="125">
        <f>F164</f>
        <v>9715.5</v>
      </c>
      <c r="G300" s="125">
        <f>G164</f>
        <v>0</v>
      </c>
      <c r="H300" s="125">
        <f>H164</f>
        <v>9715.5</v>
      </c>
    </row>
    <row r="301" spans="1:8" hidden="1">
      <c r="A301" s="115"/>
      <c r="B301" s="110">
        <v>226</v>
      </c>
      <c r="C301" s="127" t="s">
        <v>188</v>
      </c>
      <c r="D301" s="128"/>
      <c r="E301" s="129"/>
      <c r="F301" s="125">
        <f>F77+F92+F106+F120+F134+F146+F160+F175+F189+F201+F214+F228+F245+F260</f>
        <v>22947.52</v>
      </c>
      <c r="G301" s="125">
        <f>G77+G92+G106+G120+G134+G146+G160+G175+G189+G214+G228+G245+G260+G201</f>
        <v>2499.9000000000005</v>
      </c>
      <c r="H301" s="125">
        <f>H77+H92+H106+H120+H134+H146+H160+H175+H189+H201+H214+H228+H245+H260</f>
        <v>20447.62</v>
      </c>
    </row>
    <row r="302" spans="1:8" hidden="1">
      <c r="A302" s="115"/>
      <c r="B302" s="110">
        <v>211</v>
      </c>
      <c r="C302" s="127" t="s">
        <v>17</v>
      </c>
      <c r="D302" s="128"/>
      <c r="E302" s="129"/>
      <c r="F302" s="125">
        <f>F66+F83+F97+F109+F124+F142+F154+F164+F178+F197+F207+F224+F240+F254</f>
        <v>192488.63</v>
      </c>
      <c r="G302" s="125">
        <f>G66+G83+G97+G109+G124+G142+G154+G164+G178+G197+G207+G224+G240+G254</f>
        <v>0</v>
      </c>
      <c r="H302" s="125">
        <f>H66+H83+H97+H109+H124+H142+H154+H164+H178+H197+H207+H224+H240+H254</f>
        <v>192488.63</v>
      </c>
    </row>
    <row r="303" spans="1:8" hidden="1">
      <c r="A303" s="115"/>
      <c r="B303" s="110">
        <v>225</v>
      </c>
      <c r="C303" s="127"/>
      <c r="D303" s="128"/>
      <c r="E303" s="129"/>
      <c r="F303" s="125"/>
      <c r="G303" s="125">
        <f>G145+G201+G213+G239</f>
        <v>55553.2</v>
      </c>
      <c r="H303" s="125">
        <f>H145+H201+H213+H239</f>
        <v>79887.819999999992</v>
      </c>
    </row>
    <row r="304" spans="1:8" hidden="1">
      <c r="A304" s="115"/>
      <c r="B304" s="110">
        <v>225</v>
      </c>
      <c r="C304" s="127"/>
      <c r="D304" s="128"/>
      <c r="E304" s="129"/>
      <c r="F304" s="125">
        <f>F85+F185</f>
        <v>26503.47</v>
      </c>
      <c r="G304" s="125">
        <f>G85+G185</f>
        <v>0</v>
      </c>
      <c r="H304" s="125">
        <f>H85+H185</f>
        <v>26503.47</v>
      </c>
    </row>
    <row r="305" spans="1:8" hidden="1">
      <c r="A305" s="115"/>
      <c r="B305" s="110">
        <v>342</v>
      </c>
      <c r="C305" s="130" t="s">
        <v>189</v>
      </c>
      <c r="D305" s="128"/>
      <c r="E305" s="129"/>
      <c r="F305" s="125">
        <f>F267</f>
        <v>12357</v>
      </c>
      <c r="G305" s="125">
        <f>G267</f>
        <v>12357</v>
      </c>
      <c r="H305" s="125">
        <f>H267</f>
        <v>0</v>
      </c>
    </row>
    <row r="306" spans="1:8" hidden="1">
      <c r="A306" s="115"/>
      <c r="B306" s="110">
        <v>226</v>
      </c>
      <c r="C306" s="130" t="s">
        <v>190</v>
      </c>
      <c r="D306" s="128"/>
      <c r="E306" s="129"/>
      <c r="F306" s="125">
        <f>F231</f>
        <v>750000</v>
      </c>
      <c r="G306" s="125">
        <f>G231</f>
        <v>750000</v>
      </c>
      <c r="H306" s="125">
        <f>H231</f>
        <v>0</v>
      </c>
    </row>
    <row r="307" spans="1:8" hidden="1">
      <c r="A307" s="115"/>
      <c r="B307" s="110">
        <v>226</v>
      </c>
      <c r="C307" s="130" t="s">
        <v>191</v>
      </c>
      <c r="D307" s="128"/>
      <c r="E307" s="129"/>
      <c r="F307" s="125">
        <f>F79+F122+F148+F162+F191+F216+F262</f>
        <v>68400</v>
      </c>
      <c r="G307" s="125">
        <f>G79+G122+G148+G162+G191+G216+G262</f>
        <v>18675</v>
      </c>
      <c r="H307" s="125">
        <f>H79+H122+H148+H162+H191+H216+H262</f>
        <v>49725</v>
      </c>
    </row>
    <row r="308" spans="1:8" hidden="1">
      <c r="A308" s="115"/>
      <c r="B308" s="110">
        <v>226</v>
      </c>
      <c r="C308" s="127" t="s">
        <v>31</v>
      </c>
      <c r="D308" s="128"/>
      <c r="E308" s="129"/>
      <c r="F308" s="125">
        <f>F73+F84+F98+F114+F130+F137+F153+F171+F180+F198+F210+F221+F238+F251-F321</f>
        <v>857175</v>
      </c>
      <c r="G308" s="125">
        <f>G73+G84+G98+G114+G130+G137+G153+G171+G180+G198+G210+G221+G238+G251-G321</f>
        <v>485775</v>
      </c>
      <c r="H308" s="125">
        <f>H73+H84+H98+H114+H130+H137+H153+H171+H180+H198+H210+H221+H238+H251</f>
        <v>371400</v>
      </c>
    </row>
    <row r="309" spans="1:8" ht="17.399999999999999" hidden="1">
      <c r="A309" s="115"/>
      <c r="B309" s="110">
        <v>226</v>
      </c>
      <c r="C309" s="127" t="s">
        <v>25</v>
      </c>
      <c r="D309" s="131"/>
      <c r="E309" s="132"/>
      <c r="F309" s="125">
        <f>F71+F87+F101+F115+F128+F140+F151+F167+F182+F195+F208+F222+F258</f>
        <v>26938.800000000003</v>
      </c>
      <c r="G309" s="125">
        <f>G71+G87+G101+G115+G128+G140+G151+G167+G182+G195+G208+G222+G234+G248</f>
        <v>742.5</v>
      </c>
      <c r="H309" s="125">
        <f>H71+H87+H101+H115+H128+H140+H151+H167+H182+H195+H208+H222+H234+H258</f>
        <v>26196.300000000003</v>
      </c>
    </row>
    <row r="310" spans="1:8" ht="17.399999999999999" hidden="1">
      <c r="A310" s="115"/>
      <c r="B310" s="133">
        <v>226</v>
      </c>
      <c r="C310" s="127" t="s">
        <v>23</v>
      </c>
      <c r="D310" s="131"/>
      <c r="E310" s="132"/>
      <c r="F310" s="125">
        <f>F70+F86+F96+F112+F126+F138+F155+F169+F184+F193+F204+F219+F233+F250</f>
        <v>0</v>
      </c>
      <c r="G310" s="125">
        <f>G70+G86+G96+G112+G126+G138+G155+G169+G184+G193+G204+G219+G233+G250</f>
        <v>0</v>
      </c>
      <c r="H310" s="125">
        <f>H70+H86+H96+H112+H126+H138+H155+H169+H184+H193+H204+H205+H219+H233+H250</f>
        <v>0</v>
      </c>
    </row>
    <row r="311" spans="1:8" ht="17.399999999999999" hidden="1">
      <c r="A311" s="115"/>
      <c r="B311" s="133">
        <v>226</v>
      </c>
      <c r="C311" s="127" t="s">
        <v>19</v>
      </c>
      <c r="D311" s="131"/>
      <c r="E311" s="132"/>
      <c r="F311" s="125">
        <f>F68+F81+F99+F113+F127+F139+F150+F170+F179+F194+F206+F218+F241+F255</f>
        <v>3362738.13</v>
      </c>
      <c r="G311" s="125">
        <f>G68+G81+G99+G113+G127+G139+G150+G170+G179+G194+G206+G218+G241+G255</f>
        <v>1874925</v>
      </c>
      <c r="H311" s="125">
        <f>H68+H81+H99+H113+H127+H139+H150+H170+H179+H194+H206+H218+H241+H255</f>
        <v>1487813.13</v>
      </c>
    </row>
    <row r="312" spans="1:8" ht="17.399999999999999" hidden="1">
      <c r="A312" s="115"/>
      <c r="B312" s="133">
        <v>226</v>
      </c>
      <c r="C312" s="127" t="s">
        <v>26</v>
      </c>
      <c r="D312" s="131"/>
      <c r="E312" s="132"/>
      <c r="F312" s="125">
        <f>F72+F88+F102+F116+F129+F141+F152+F168+F183+F196+F209+F223+F235+F248</f>
        <v>1705.3600000000001</v>
      </c>
      <c r="G312" s="125">
        <f>G72+G88+G102+G116+G129+G141+G152+G168+G183+G196+G209+G223+G235+G249</f>
        <v>7.5</v>
      </c>
      <c r="H312" s="125">
        <f>H72+H88+H102+H116+H129+H141+H152+H168+H183+H196+H209+H223+H235+H248</f>
        <v>1697.8600000000001</v>
      </c>
    </row>
    <row r="313" spans="1:8" ht="17.399999999999999" hidden="1">
      <c r="A313" s="115"/>
      <c r="B313" s="133">
        <v>226</v>
      </c>
      <c r="C313" s="127" t="s">
        <v>158</v>
      </c>
      <c r="D313" s="131"/>
      <c r="E313" s="132"/>
      <c r="F313" s="125">
        <f>F229</f>
        <v>0</v>
      </c>
      <c r="G313" s="125">
        <f>G229</f>
        <v>0</v>
      </c>
      <c r="H313" s="125">
        <v>0</v>
      </c>
    </row>
    <row r="314" spans="1:8" ht="17.399999999999999" hidden="1">
      <c r="A314" s="115"/>
      <c r="B314" s="133">
        <v>226</v>
      </c>
      <c r="C314" s="130" t="s">
        <v>192</v>
      </c>
      <c r="D314" s="131"/>
      <c r="E314" s="132"/>
      <c r="F314" s="125">
        <f>F78+F93+F107+F121+F135+F147+F161+F176+F190+F202+F215+F230+F246+F261</f>
        <v>1472130.84</v>
      </c>
      <c r="G314" s="125">
        <f>G78+G93+G107+G121+G135+G147+G161+G176+G190+G202+G215+G230+G246+G261</f>
        <v>1468894.0799999998</v>
      </c>
      <c r="H314" s="125">
        <f>H78+H93+H107+H121+H135+H147+H161+H176+H190+H202+H215+H230+H246+H261</f>
        <v>3236.7599999999948</v>
      </c>
    </row>
    <row r="315" spans="1:8" ht="17.399999999999999" hidden="1">
      <c r="A315" s="115"/>
      <c r="B315" s="133">
        <v>226</v>
      </c>
      <c r="C315" s="130" t="s">
        <v>193</v>
      </c>
      <c r="D315" s="131"/>
      <c r="E315" s="132"/>
      <c r="F315" s="125">
        <f>F264+F266</f>
        <v>182988</v>
      </c>
      <c r="G315" s="125">
        <f>G264+G266</f>
        <v>180702.72</v>
      </c>
      <c r="H315" s="125">
        <f>H264+H266</f>
        <v>2285.2799999999988</v>
      </c>
    </row>
    <row r="316" spans="1:8" ht="17.399999999999999" hidden="1">
      <c r="A316" s="115"/>
      <c r="B316" s="133">
        <v>226</v>
      </c>
      <c r="C316" s="130" t="s">
        <v>194</v>
      </c>
      <c r="D316" s="131"/>
      <c r="E316" s="132"/>
      <c r="F316" s="125">
        <f>SUM(F4:F65)</f>
        <v>3276300.09</v>
      </c>
      <c r="G316" s="125">
        <f>SUM(G4:G64)</f>
        <v>3087347.0399999996</v>
      </c>
      <c r="H316" s="125">
        <f>SUM(H4:H65)</f>
        <v>188953.05</v>
      </c>
    </row>
    <row r="317" spans="1:8" ht="17.399999999999999" hidden="1">
      <c r="A317" s="115"/>
      <c r="B317" s="133">
        <v>226</v>
      </c>
      <c r="C317" s="130" t="s">
        <v>195</v>
      </c>
      <c r="D317" s="131"/>
      <c r="E317" s="132"/>
      <c r="F317" s="125">
        <f>F269</f>
        <v>1000</v>
      </c>
      <c r="G317" s="125">
        <f>G269</f>
        <v>0</v>
      </c>
      <c r="H317" s="125">
        <f>H269</f>
        <v>1000</v>
      </c>
    </row>
    <row r="318" spans="1:8" ht="17.399999999999999" hidden="1">
      <c r="A318" s="115"/>
      <c r="B318" s="133">
        <v>211</v>
      </c>
      <c r="C318" s="127" t="s">
        <v>146</v>
      </c>
      <c r="D318" s="131"/>
      <c r="E318" s="132"/>
      <c r="F318" s="125">
        <f>F74+F89+F103+F117+F131+F143+F156+F172+F185+F211+F225+F242+F256+F199</f>
        <v>749970.92000000016</v>
      </c>
      <c r="G318" s="125">
        <v>0</v>
      </c>
      <c r="H318" s="125">
        <f>H74+H89+H103+H117+H131+H143+H156+H172+H185+H199+H211+H225+H242+H256</f>
        <v>749970.92000000016</v>
      </c>
    </row>
    <row r="319" spans="1:8" ht="17.399999999999999" hidden="1">
      <c r="A319" s="115"/>
      <c r="B319" s="133">
        <v>211</v>
      </c>
      <c r="C319" s="127" t="s">
        <v>147</v>
      </c>
      <c r="D319" s="131"/>
      <c r="E319" s="132"/>
      <c r="F319" s="125">
        <f>F75+F90+F104+F132+F144+F173+F186+F212+F226+F243+F257+F158+F118</f>
        <v>110269.47999999998</v>
      </c>
      <c r="G319" s="125">
        <f>G75+G90+G104+G132+G144+G173+G186+G212+G226+G243+G257+G158+G118</f>
        <v>0</v>
      </c>
      <c r="H319" s="125">
        <f>H75+H90+H104+H132+H144+H173+H186+H212+H226+H243+H257+H158+H118</f>
        <v>110269.47999999998</v>
      </c>
    </row>
    <row r="320" spans="1:8" ht="17.399999999999999" hidden="1">
      <c r="A320" s="115"/>
      <c r="B320" s="133">
        <v>310</v>
      </c>
      <c r="C320" s="130" t="s">
        <v>196</v>
      </c>
      <c r="D320" s="131"/>
      <c r="E320" s="132"/>
      <c r="F320" s="125">
        <f>F94</f>
        <v>27052.44</v>
      </c>
      <c r="G320" s="125">
        <f>G94</f>
        <v>27052.44</v>
      </c>
      <c r="H320" s="125">
        <f>H94</f>
        <v>0</v>
      </c>
    </row>
    <row r="321" spans="1:8" ht="17.399999999999999" hidden="1">
      <c r="A321" s="115"/>
      <c r="B321" s="133">
        <v>346</v>
      </c>
      <c r="C321" s="127" t="s">
        <v>31</v>
      </c>
      <c r="D321" s="131"/>
      <c r="E321" s="132"/>
      <c r="F321" s="125">
        <f>1425+1650</f>
        <v>3075</v>
      </c>
      <c r="G321" s="125">
        <f>1425+1650</f>
        <v>3075</v>
      </c>
      <c r="H321" s="125">
        <v>0</v>
      </c>
    </row>
    <row r="322" spans="1:8" ht="17.399999999999999">
      <c r="A322" s="66"/>
      <c r="B322" s="151"/>
      <c r="C322" s="134" t="s">
        <v>197</v>
      </c>
      <c r="D322" s="135"/>
      <c r="E322" s="136"/>
      <c r="F322" s="137">
        <f>F298+F301+F302+F305+F306+F307+F308+F309+F310+F311+F312+F314+F315+F318+F320+F321+F319+F317+F316</f>
        <v>11956014.640000001</v>
      </c>
      <c r="G322" s="137">
        <f>G298+G301+G302+G305+G306+G307+G308+G309+G311+G312+G314+G315+G318+G320+G321+G316</f>
        <v>8378284.5299999993</v>
      </c>
      <c r="H322" s="137">
        <f>H298+H301+H302+H305+H306+H307+H308+H309+H310+H311+H312+H314+H315+H316+H317+H318+H319+H320+H321</f>
        <v>3577730.1099999989</v>
      </c>
    </row>
    <row r="323" spans="1:8" ht="17.399999999999999">
      <c r="A323" s="115"/>
      <c r="B323" s="133"/>
      <c r="C323" s="138"/>
      <c r="D323" s="139"/>
      <c r="E323" s="140"/>
      <c r="F323" s="114"/>
      <c r="G323" s="114"/>
      <c r="H323" s="114"/>
    </row>
    <row r="324" spans="1:8" ht="17.399999999999999">
      <c r="A324" s="115"/>
      <c r="B324" s="133"/>
      <c r="C324" s="133"/>
      <c r="D324" s="139"/>
      <c r="E324" s="140"/>
      <c r="F324" s="141"/>
      <c r="G324" s="114"/>
      <c r="H324" s="114"/>
    </row>
    <row r="325" spans="1:8" ht="17.399999999999999">
      <c r="A325" s="115"/>
      <c r="B325" s="133"/>
      <c r="C325" s="133"/>
      <c r="D325" s="139"/>
      <c r="E325" s="140"/>
      <c r="F325" s="114"/>
      <c r="G325" s="114"/>
      <c r="H325" s="114"/>
    </row>
    <row r="326" spans="1:8" ht="17.399999999999999">
      <c r="A326" s="115"/>
      <c r="B326" s="133"/>
      <c r="C326" s="133"/>
      <c r="D326" s="139"/>
      <c r="E326" s="140"/>
      <c r="F326" s="114"/>
      <c r="G326" s="114"/>
      <c r="H326" s="114"/>
    </row>
    <row r="327" spans="1:8" ht="17.399999999999999">
      <c r="A327" s="115"/>
      <c r="B327" s="133"/>
      <c r="C327" s="133"/>
      <c r="D327" s="139"/>
      <c r="E327" s="140"/>
      <c r="F327" s="114"/>
      <c r="G327" s="114"/>
      <c r="H327" s="114"/>
    </row>
    <row r="328" spans="1:8" ht="17.399999999999999">
      <c r="A328" s="115"/>
      <c r="B328" s="133"/>
      <c r="C328" s="133"/>
      <c r="D328" s="139"/>
      <c r="E328" s="140"/>
      <c r="F328" s="114"/>
      <c r="G328" s="114"/>
      <c r="H328" s="114"/>
    </row>
    <row r="329" spans="1:8" ht="17.399999999999999">
      <c r="A329" s="115"/>
      <c r="B329" s="133"/>
      <c r="C329" s="133"/>
      <c r="D329" s="139"/>
      <c r="E329" s="140"/>
      <c r="F329" s="114"/>
      <c r="G329" s="114"/>
      <c r="H329" s="114"/>
    </row>
  </sheetData>
  <mergeCells count="114">
    <mergeCell ref="B124:B135"/>
    <mergeCell ref="B150:B162"/>
    <mergeCell ref="B137:B148"/>
    <mergeCell ref="B164:B176"/>
    <mergeCell ref="B178:B191"/>
    <mergeCell ref="B204:B216"/>
    <mergeCell ref="A96:A107"/>
    <mergeCell ref="A109:A122"/>
    <mergeCell ref="B109:B122"/>
    <mergeCell ref="A124:A127"/>
    <mergeCell ref="A130:A135"/>
    <mergeCell ref="A137:A148"/>
    <mergeCell ref="A150:A162"/>
    <mergeCell ref="A164:A176"/>
    <mergeCell ref="A178:A191"/>
    <mergeCell ref="A193:A202"/>
    <mergeCell ref="A204:A216"/>
    <mergeCell ref="G1:H1"/>
    <mergeCell ref="B2:G2"/>
    <mergeCell ref="B74:B79"/>
    <mergeCell ref="B81:B94"/>
    <mergeCell ref="B66:B73"/>
    <mergeCell ref="C66:C67"/>
    <mergeCell ref="D66:D67"/>
    <mergeCell ref="E66:E67"/>
    <mergeCell ref="F66:F67"/>
    <mergeCell ref="G66:G67"/>
    <mergeCell ref="H66:H67"/>
    <mergeCell ref="C68:C69"/>
    <mergeCell ref="D68:D69"/>
    <mergeCell ref="E68:E69"/>
    <mergeCell ref="F68:F69"/>
    <mergeCell ref="G68:G69"/>
    <mergeCell ref="H68:H69"/>
    <mergeCell ref="A66:A79"/>
    <mergeCell ref="C81:C82"/>
    <mergeCell ref="D81:D82"/>
    <mergeCell ref="E81:E82"/>
    <mergeCell ref="F81:F82"/>
    <mergeCell ref="G81:G82"/>
    <mergeCell ref="H81:H82"/>
    <mergeCell ref="A81:A94"/>
    <mergeCell ref="C109:C111"/>
    <mergeCell ref="D109:D111"/>
    <mergeCell ref="E109:E111"/>
    <mergeCell ref="F109:F111"/>
    <mergeCell ref="G109:G111"/>
    <mergeCell ref="H109:H111"/>
    <mergeCell ref="B96:B107"/>
    <mergeCell ref="C124:C125"/>
    <mergeCell ref="D124:D125"/>
    <mergeCell ref="E124:E125"/>
    <mergeCell ref="F124:F125"/>
    <mergeCell ref="G124:G125"/>
    <mergeCell ref="H124:H125"/>
    <mergeCell ref="C164:C166"/>
    <mergeCell ref="D164:D166"/>
    <mergeCell ref="E164:E166"/>
    <mergeCell ref="F164:F166"/>
    <mergeCell ref="G164:G166"/>
    <mergeCell ref="H164:H166"/>
    <mergeCell ref="C180:C181"/>
    <mergeCell ref="D180:D181"/>
    <mergeCell ref="E180:E181"/>
    <mergeCell ref="F180:F181"/>
    <mergeCell ref="G180:G181"/>
    <mergeCell ref="H180:H181"/>
    <mergeCell ref="B193:B201"/>
    <mergeCell ref="C204:C205"/>
    <mergeCell ref="D204:D205"/>
    <mergeCell ref="E204:E205"/>
    <mergeCell ref="F204:F205"/>
    <mergeCell ref="G204:G205"/>
    <mergeCell ref="H204:H205"/>
    <mergeCell ref="C219:C220"/>
    <mergeCell ref="D219:D220"/>
    <mergeCell ref="E219:E220"/>
    <mergeCell ref="F219:F220"/>
    <mergeCell ref="G219:G220"/>
    <mergeCell ref="H219:H220"/>
    <mergeCell ref="B218:B231"/>
    <mergeCell ref="A218:A231"/>
    <mergeCell ref="C235:C237"/>
    <mergeCell ref="D235:D237"/>
    <mergeCell ref="E235:E237"/>
    <mergeCell ref="F235:F237"/>
    <mergeCell ref="G235:G237"/>
    <mergeCell ref="H235:H237"/>
    <mergeCell ref="C238:C239"/>
    <mergeCell ref="D238:D239"/>
    <mergeCell ref="E238:E239"/>
    <mergeCell ref="F238:F239"/>
    <mergeCell ref="G238:G239"/>
    <mergeCell ref="H238:H239"/>
    <mergeCell ref="B233:B246"/>
    <mergeCell ref="A233:A246"/>
    <mergeCell ref="F248:F249"/>
    <mergeCell ref="G248:G249"/>
    <mergeCell ref="H248:H249"/>
    <mergeCell ref="C251:C253"/>
    <mergeCell ref="D251:D253"/>
    <mergeCell ref="E251:E253"/>
    <mergeCell ref="F251:F253"/>
    <mergeCell ref="G251:G253"/>
    <mergeCell ref="H251:H253"/>
    <mergeCell ref="A264:A265"/>
    <mergeCell ref="B264:B265"/>
    <mergeCell ref="A266:A267"/>
    <mergeCell ref="B266:B267"/>
    <mergeCell ref="A248:A263"/>
    <mergeCell ref="B248:B263"/>
    <mergeCell ref="C248:C249"/>
    <mergeCell ref="D248:D249"/>
    <mergeCell ref="E248:E249"/>
  </mergeCells>
  <pageMargins left="1.1812499999999999" right="0.59027777777777801" top="0.65902777777777799" bottom="0.65902777777777799" header="0.39374999999999999" footer="0.39374999999999999"/>
  <pageSetup paperSize="9" scale="55" firstPageNumber="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остатки 01.01.2022</vt:lpstr>
      <vt:lpstr>Лист2</vt:lpstr>
      <vt:lpstr>ОСТАТКИ 01.01.2025</vt:lpstr>
      <vt:lpstr>'ОСТАТКИ 01.01.2025'!_2__xlnm._FilterDatabase</vt:lpstr>
      <vt:lpstr>_3__xlnm._FilterDatabase</vt:lpstr>
      <vt:lpstr>'остатки 01.01.2022'!_5__xlnm._FilterDatabase</vt:lpstr>
      <vt:lpstr>'ОСТАТКИ 01.01.2025'!_6__xlnm._FilterDatabase</vt:lpstr>
      <vt:lpstr>'ОСТАТКИ 01.01.2025'!Область_печати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lenovo</cp:lastModifiedBy>
  <cp:revision>16</cp:revision>
  <cp:lastPrinted>2025-01-27T12:05:58Z</cp:lastPrinted>
  <dcterms:created xsi:type="dcterms:W3CDTF">2025-01-17T04:32:56Z</dcterms:created>
  <dcterms:modified xsi:type="dcterms:W3CDTF">2025-01-27T12:06:50Z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ecurity">
    <vt:i4>0</vt:i4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