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16" windowHeight="11016"/>
  </bookViews>
  <sheets>
    <sheet name="Приложение 5" sheetId="14" r:id="rId1"/>
    <sheet name="приложение 6 " sheetId="5" r:id="rId2"/>
  </sheets>
  <definedNames>
    <definedName name="_xlnm.Print_Area" localSheetId="1">'приложение 6 '!$A$1:$P$45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6" i="5" l="1"/>
  <c r="K18" i="5"/>
  <c r="I33" i="5"/>
  <c r="M13" i="5"/>
  <c r="N13" i="5"/>
  <c r="V53" i="14"/>
  <c r="V52" i="14" s="1"/>
  <c r="U53" i="14"/>
  <c r="U52" i="14" s="1"/>
  <c r="T53" i="14"/>
  <c r="T52" i="14" s="1"/>
  <c r="T23" i="14" l="1"/>
  <c r="U23" i="14"/>
  <c r="V23" i="14"/>
  <c r="S23" i="14"/>
  <c r="R23" i="14"/>
  <c r="R20" i="14" s="1"/>
  <c r="V92" i="14"/>
  <c r="U92" i="14"/>
  <c r="J33" i="5"/>
  <c r="E42" i="5"/>
  <c r="E41" i="5"/>
  <c r="E26" i="5"/>
  <c r="E24" i="5"/>
  <c r="S93" i="14"/>
  <c r="J18" i="5"/>
  <c r="P38" i="5"/>
  <c r="P37" i="5" s="1"/>
  <c r="O38" i="5"/>
  <c r="O37" i="5" s="1"/>
  <c r="P30" i="5"/>
  <c r="P29" i="5" s="1"/>
  <c r="O30" i="5"/>
  <c r="O29" i="5" s="1"/>
  <c r="P18" i="5"/>
  <c r="O18" i="5"/>
  <c r="P16" i="5"/>
  <c r="O16" i="5"/>
  <c r="R92" i="14"/>
  <c r="R94" i="14"/>
  <c r="R59" i="14" s="1"/>
  <c r="R16" i="14" l="1"/>
  <c r="U128" i="14"/>
  <c r="T128" i="14"/>
  <c r="U116" i="14"/>
  <c r="T116" i="14"/>
  <c r="U93" i="14"/>
  <c r="U62" i="14" s="1"/>
  <c r="U17" i="14" s="1"/>
  <c r="T93" i="14"/>
  <c r="U82" i="14"/>
  <c r="U81" i="14" s="1"/>
  <c r="T82" i="14"/>
  <c r="T81" i="14" s="1"/>
  <c r="U71" i="14"/>
  <c r="U70" i="14" s="1"/>
  <c r="T71" i="14"/>
  <c r="T70" i="14" s="1"/>
  <c r="U64" i="14"/>
  <c r="U63" i="14" s="1"/>
  <c r="T64" i="14"/>
  <c r="T63" i="14" s="1"/>
  <c r="T62" i="14"/>
  <c r="T17" i="14" s="1"/>
  <c r="U61" i="14"/>
  <c r="T61" i="14"/>
  <c r="U60" i="14"/>
  <c r="T60" i="14"/>
  <c r="O25" i="5"/>
  <c r="U22" i="14"/>
  <c r="U21" i="14" s="1"/>
  <c r="T22" i="14"/>
  <c r="T19" i="14" s="1"/>
  <c r="U20" i="14"/>
  <c r="T20" i="14"/>
  <c r="V128" i="14"/>
  <c r="S128" i="14"/>
  <c r="Q128" i="14"/>
  <c r="P128" i="14"/>
  <c r="O120" i="14"/>
  <c r="O115" i="14" s="1"/>
  <c r="O14" i="14" s="1"/>
  <c r="V116" i="14"/>
  <c r="S116" i="14"/>
  <c r="R116" i="14"/>
  <c r="R115" i="14" s="1"/>
  <c r="R14" i="14" s="1"/>
  <c r="Q116" i="14"/>
  <c r="Q115" i="14" s="1"/>
  <c r="Q14" i="14" s="1"/>
  <c r="P116" i="14"/>
  <c r="P115" i="14" s="1"/>
  <c r="P14" i="14" s="1"/>
  <c r="Q94" i="14"/>
  <c r="Q59" i="14" s="1"/>
  <c r="Q16" i="14" s="1"/>
  <c r="V93" i="14"/>
  <c r="V62" i="14" s="1"/>
  <c r="V17" i="14" s="1"/>
  <c r="Q93" i="14"/>
  <c r="Q62" i="14" s="1"/>
  <c r="Q17" i="14" s="1"/>
  <c r="Q92" i="14"/>
  <c r="Q61" i="14" s="1"/>
  <c r="V82" i="14"/>
  <c r="V81" i="14" s="1"/>
  <c r="S82" i="14"/>
  <c r="S81" i="14" s="1"/>
  <c r="R82" i="14"/>
  <c r="Q82" i="14"/>
  <c r="P82" i="14"/>
  <c r="O82" i="14"/>
  <c r="R81" i="14"/>
  <c r="Q81" i="14"/>
  <c r="P81" i="14"/>
  <c r="O81" i="14"/>
  <c r="V71" i="14"/>
  <c r="V70" i="14" s="1"/>
  <c r="S71" i="14"/>
  <c r="S70" i="14" s="1"/>
  <c r="R71" i="14"/>
  <c r="R70" i="14" s="1"/>
  <c r="Q71" i="14"/>
  <c r="P71" i="14"/>
  <c r="P70" i="14" s="1"/>
  <c r="O71" i="14"/>
  <c r="O70" i="14" s="1"/>
  <c r="N71" i="14"/>
  <c r="N70" i="14" s="1"/>
  <c r="I70" i="14"/>
  <c r="V64" i="14"/>
  <c r="S64" i="14"/>
  <c r="S63" i="14" s="1"/>
  <c r="R64" i="14"/>
  <c r="R63" i="14" s="1"/>
  <c r="Q64" i="14"/>
  <c r="Q63" i="14" s="1"/>
  <c r="P64" i="14"/>
  <c r="P63" i="14" s="1"/>
  <c r="O64" i="14"/>
  <c r="O63" i="14" s="1"/>
  <c r="R62" i="14"/>
  <c r="R17" i="14" s="1"/>
  <c r="V61" i="14"/>
  <c r="S61" i="14"/>
  <c r="R61" i="14"/>
  <c r="R15" i="14" s="1"/>
  <c r="V60" i="14"/>
  <c r="N60" i="14"/>
  <c r="B56" i="14"/>
  <c r="S53" i="14"/>
  <c r="S52" i="14" s="1"/>
  <c r="K25" i="5" s="1"/>
  <c r="R53" i="14"/>
  <c r="Q53" i="14"/>
  <c r="P53" i="14"/>
  <c r="O53" i="14"/>
  <c r="N53" i="14"/>
  <c r="Q52" i="14"/>
  <c r="P52" i="14"/>
  <c r="O52" i="14"/>
  <c r="N52" i="14"/>
  <c r="S45" i="14"/>
  <c r="S44" i="14" s="1"/>
  <c r="R45" i="14"/>
  <c r="R44" i="14" s="1"/>
  <c r="Q45" i="14"/>
  <c r="P45" i="14"/>
  <c r="O45" i="14"/>
  <c r="O44" i="14" s="1"/>
  <c r="N45" i="14"/>
  <c r="Q44" i="14"/>
  <c r="P44" i="14"/>
  <c r="S36" i="14"/>
  <c r="R36" i="14"/>
  <c r="Q36" i="14"/>
  <c r="P36" i="14"/>
  <c r="O36" i="14"/>
  <c r="N36" i="14"/>
  <c r="S35" i="14"/>
  <c r="R35" i="14"/>
  <c r="Q35" i="14"/>
  <c r="P35" i="14"/>
  <c r="O35" i="14"/>
  <c r="N35" i="14"/>
  <c r="B24" i="14"/>
  <c r="P25" i="5"/>
  <c r="Q23" i="14"/>
  <c r="P23" i="14"/>
  <c r="O23" i="14"/>
  <c r="V22" i="14"/>
  <c r="V19" i="14" s="1"/>
  <c r="S22" i="14"/>
  <c r="S21" i="14" s="1"/>
  <c r="R22" i="14"/>
  <c r="Q22" i="14"/>
  <c r="P22" i="14"/>
  <c r="O22" i="14"/>
  <c r="N21" i="14"/>
  <c r="B21" i="14"/>
  <c r="S20" i="14"/>
  <c r="B18" i="14"/>
  <c r="N14" i="14"/>
  <c r="Q70" i="14" l="1"/>
  <c r="I32" i="5"/>
  <c r="T15" i="14"/>
  <c r="L25" i="5"/>
  <c r="L17" i="5" s="1"/>
  <c r="J32" i="5"/>
  <c r="E32" i="5" s="1"/>
  <c r="S19" i="14"/>
  <c r="S18" i="14" s="1"/>
  <c r="R19" i="14"/>
  <c r="R18" i="14" s="1"/>
  <c r="N19" i="14"/>
  <c r="N18" i="14" s="1"/>
  <c r="P19" i="14"/>
  <c r="O21" i="14"/>
  <c r="Q19" i="14"/>
  <c r="T115" i="14"/>
  <c r="V20" i="14"/>
  <c r="V18" i="14" s="1"/>
  <c r="R21" i="14"/>
  <c r="T14" i="14"/>
  <c r="V21" i="14"/>
  <c r="P21" i="14"/>
  <c r="V58" i="14"/>
  <c r="V56" i="14" s="1"/>
  <c r="O19" i="14"/>
  <c r="Q21" i="14"/>
  <c r="U115" i="14"/>
  <c r="U14" i="14" s="1"/>
  <c r="U15" i="14"/>
  <c r="T18" i="14"/>
  <c r="U19" i="14"/>
  <c r="T21" i="14"/>
  <c r="T58" i="14"/>
  <c r="T56" i="14" s="1"/>
  <c r="N44" i="14"/>
  <c r="R52" i="14"/>
  <c r="J25" i="5" s="1"/>
  <c r="J17" i="5" s="1"/>
  <c r="V63" i="14"/>
  <c r="U58" i="14"/>
  <c r="U56" i="14" s="1"/>
  <c r="N58" i="14"/>
  <c r="N56" i="14" s="1"/>
  <c r="P58" i="14"/>
  <c r="P56" i="14" s="1"/>
  <c r="R58" i="14"/>
  <c r="O20" i="14"/>
  <c r="P20" i="14"/>
  <c r="P18" i="14" s="1"/>
  <c r="Q20" i="14"/>
  <c r="V15" i="14"/>
  <c r="P22" i="5"/>
  <c r="P21" i="5" s="1"/>
  <c r="P17" i="5"/>
  <c r="P14" i="5" s="1"/>
  <c r="P13" i="5" s="1"/>
  <c r="O22" i="5"/>
  <c r="O21" i="5" s="1"/>
  <c r="O17" i="5"/>
  <c r="O14" i="5" s="1"/>
  <c r="O13" i="5" s="1"/>
  <c r="P13" i="14"/>
  <c r="V115" i="14"/>
  <c r="V14" i="14" s="1"/>
  <c r="S115" i="14"/>
  <c r="S14" i="14" s="1"/>
  <c r="S15" i="14"/>
  <c r="O58" i="14"/>
  <c r="O56" i="14" s="1"/>
  <c r="Q58" i="14"/>
  <c r="Q56" i="14" s="1"/>
  <c r="S58" i="14"/>
  <c r="S56" i="14" s="1"/>
  <c r="R13" i="14" l="1"/>
  <c r="J16" i="5"/>
  <c r="V13" i="14"/>
  <c r="N13" i="14"/>
  <c r="N12" i="14" s="1"/>
  <c r="Q18" i="14"/>
  <c r="Q15" i="14"/>
  <c r="R12" i="14"/>
  <c r="E25" i="5"/>
  <c r="O13" i="14"/>
  <c r="U18" i="14"/>
  <c r="U13" i="14"/>
  <c r="U12" i="14" s="1"/>
  <c r="S13" i="14"/>
  <c r="S12" i="14" s="1"/>
  <c r="P15" i="14"/>
  <c r="P12" i="14" s="1"/>
  <c r="T13" i="14"/>
  <c r="T12" i="14" s="1"/>
  <c r="O15" i="14"/>
  <c r="O18" i="14"/>
  <c r="Q13" i="14"/>
  <c r="R56" i="14"/>
  <c r="V12" i="14"/>
  <c r="I18" i="5"/>
  <c r="K17" i="5"/>
  <c r="K38" i="5"/>
  <c r="K37" i="5" s="1"/>
  <c r="K30" i="5"/>
  <c r="K29" i="5" s="1"/>
  <c r="K16" i="5"/>
  <c r="Q12" i="14" l="1"/>
  <c r="O12" i="14"/>
  <c r="K22" i="5"/>
  <c r="K21" i="5" s="1"/>
  <c r="K14" i="5"/>
  <c r="K13" i="5" s="1"/>
  <c r="H22" i="5" l="1"/>
  <c r="H21" i="5" s="1"/>
  <c r="J38" i="5"/>
  <c r="J30" i="5"/>
  <c r="J22" i="5"/>
  <c r="J14" i="5"/>
  <c r="G22" i="5"/>
  <c r="G21" i="5" s="1"/>
  <c r="L22" i="5"/>
  <c r="L21" i="5" s="1"/>
  <c r="L38" i="5"/>
  <c r="L37" i="5" s="1"/>
  <c r="I38" i="5"/>
  <c r="I37" i="5" s="1"/>
  <c r="H38" i="5"/>
  <c r="H37" i="5" s="1"/>
  <c r="G38" i="5"/>
  <c r="G37" i="5" s="1"/>
  <c r="L30" i="5"/>
  <c r="L29" i="5" s="1"/>
  <c r="I30" i="5"/>
  <c r="I29" i="5" s="1"/>
  <c r="H30" i="5"/>
  <c r="H29" i="5" s="1"/>
  <c r="G30" i="5"/>
  <c r="G29" i="5" s="1"/>
  <c r="I17" i="5"/>
  <c r="H16" i="5"/>
  <c r="G17" i="5"/>
  <c r="F16" i="5"/>
  <c r="H17" i="5"/>
  <c r="F17" i="5"/>
  <c r="L18" i="5"/>
  <c r="G18" i="5"/>
  <c r="F18" i="5"/>
  <c r="I22" i="5"/>
  <c r="F22" i="5"/>
  <c r="I16" i="5"/>
  <c r="E18" i="5" l="1"/>
  <c r="E17" i="5"/>
  <c r="E30" i="5"/>
  <c r="J37" i="5"/>
  <c r="E37" i="5" s="1"/>
  <c r="E38" i="5"/>
  <c r="J21" i="5"/>
  <c r="E22" i="5"/>
  <c r="J13" i="5"/>
  <c r="J29" i="5"/>
  <c r="E29" i="5" s="1"/>
  <c r="I14" i="5"/>
  <c r="I13" i="5" s="1"/>
  <c r="I21" i="5"/>
  <c r="L14" i="5"/>
  <c r="L13" i="5" s="1"/>
  <c r="F14" i="5"/>
  <c r="F13" i="5" s="1"/>
  <c r="H14" i="5"/>
  <c r="E40" i="5"/>
  <c r="E34" i="5"/>
  <c r="E33" i="5"/>
  <c r="G16" i="5"/>
  <c r="E16" i="5" s="1"/>
  <c r="E21" i="5" l="1"/>
  <c r="H13" i="5"/>
  <c r="G14" i="5" l="1"/>
  <c r="A29" i="5"/>
  <c r="A37" i="5" s="1"/>
  <c r="G13" i="5" l="1"/>
  <c r="E13" i="5" s="1"/>
  <c r="E14" i="5"/>
</calcChain>
</file>

<file path=xl/sharedStrings.xml><?xml version="1.0" encoding="utf-8"?>
<sst xmlns="http://schemas.openxmlformats.org/spreadsheetml/2006/main" count="478" uniqueCount="152">
  <si>
    <t xml:space="preserve">Ресурсное обеспечение реализации муниципальной программы 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</si>
  <si>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</si>
  <si>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</si>
  <si>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</si>
  <si>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</si>
  <si>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ГРБС</t>
  </si>
  <si>
    <t>Рз</t>
  </si>
  <si>
    <t>Пр</t>
  </si>
  <si>
    <t>ЦС</t>
  </si>
  <si>
    <t>ВР</t>
  </si>
  <si>
    <t>МП</t>
  </si>
  <si>
    <t>Пп</t>
  </si>
  <si>
    <t>ОМ</t>
  </si>
  <si>
    <t>М</t>
  </si>
  <si>
    <t>И</t>
  </si>
  <si>
    <t>Всего</t>
  </si>
  <si>
    <t xml:space="preserve">«Социальная поддержка семьи и детей» </t>
  </si>
  <si>
    <t>04</t>
  </si>
  <si>
    <t>01</t>
  </si>
  <si>
    <t>03</t>
  </si>
  <si>
    <t>Организация и проведение мероприятий, направленных на повышение престижа семьи и семейных ценностей.</t>
  </si>
  <si>
    <t>02</t>
  </si>
  <si>
    <t>Культурно-массовые мероприятия</t>
  </si>
  <si>
    <t xml:space="preserve">Устройство детей-сирот и детей, оставшихся без попечения родителей, на воспитание в семьи. </t>
  </si>
  <si>
    <t>Предоставление государственной услуги "Назначение и выплата единовременного пособия при передаче ребенка на воспитание в семью"</t>
  </si>
  <si>
    <t>Выплата денежных средств на содержание ребенка, переданного в приемную семью, в том числе выплата приемному родителю компенсации расходов на приоретение книгоиздательской продукции и периодических изданий, на оплату коммунальных услуг и текущих расходов</t>
  </si>
  <si>
    <t>Вознаграждение, причитающееся приемным родителям</t>
  </si>
  <si>
    <t>Организация опеки и попечительства в отношении несовершеннолетних.</t>
  </si>
  <si>
    <t>Выплата денежных средств на содержание детей, находящихся под опекой (попечительством)</t>
  </si>
  <si>
    <t xml:space="preserve">«Социальная поддержка старшего поколения, ветеранов и инвалидов, иных категорий граждан» </t>
  </si>
  <si>
    <t>2</t>
  </si>
  <si>
    <t>1</t>
  </si>
  <si>
    <t>Администрация города Воткинска</t>
  </si>
  <si>
    <t>Пособия и компенсации гражданам и иные социальные выплаты, кроме публичных нормативных обязательств</t>
  </si>
  <si>
    <t>Другие выплаты по социальной помощи</t>
  </si>
  <si>
    <t>06</t>
  </si>
  <si>
    <t>Управление образования Администрации города Воткинска</t>
  </si>
  <si>
    <t xml:space="preserve">к муниципальной программе </t>
  </si>
  <si>
    <t xml:space="preserve">Прогнозная (справочная) оценка ресурсного обеспечения реализации муниципальной программы </t>
  </si>
  <si>
    <t xml:space="preserve">за счет всех источников финансирования 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</si>
  <si>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</si>
  <si>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</si>
  <si>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</si>
  <si>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</si>
  <si>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в том числе:</t>
  </si>
  <si>
    <t>Пособия и компенсации публичным обязательствам (выплаты Почетным гражданам города Воткинска)</t>
  </si>
  <si>
    <t>05</t>
  </si>
  <si>
    <t>Пенсионное обеспечение</t>
  </si>
  <si>
    <t>3</t>
  </si>
  <si>
    <t>Реализация мероприятий по предоставлению мер социальной поддержки инвалидам и семьям, имеющим детей-инвалидов, ветеранам боевых действий и приравненным к ним лицам</t>
  </si>
  <si>
    <t>Реализация мероприятий по предоставлению мер социальной поддержки ветеранам Великой Отечественной войны</t>
  </si>
  <si>
    <t xml:space="preserve">Управление жилищно-коммунального хозяйства </t>
  </si>
  <si>
    <t>Обеспечение жильем отдельных категорий граждан, стимулирование улучшения жилищных условий</t>
  </si>
  <si>
    <t>0426172</t>
  </si>
  <si>
    <t>08</t>
  </si>
  <si>
    <t>0426290</t>
  </si>
  <si>
    <t>0426171</t>
  </si>
  <si>
    <t>0410261700</t>
  </si>
  <si>
    <t>0410304250</t>
  </si>
  <si>
    <t>0420161700</t>
  </si>
  <si>
    <t>0430251340</t>
  </si>
  <si>
    <t>0420261730</t>
  </si>
  <si>
    <t>0420261720</t>
  </si>
  <si>
    <t>0410406330</t>
  </si>
  <si>
    <t>0410352600</t>
  </si>
  <si>
    <t>0410404260</t>
  </si>
  <si>
    <t>0410302160</t>
  </si>
  <si>
    <t>Оказание содействия детям-сиротам и детям, оставшимся без попечения родителей, в обучении на курсах по подготовке к поступлению в образовательные учреждения среднего и высшего профессионального образования</t>
  </si>
  <si>
    <t>0420108100</t>
  </si>
  <si>
    <t>за счет средств бюджета муниципального образования "Город Воткинск"</t>
  </si>
  <si>
    <t>средства бюджета Удмуртской Республики</t>
  </si>
  <si>
    <t>средства бюджета Российской Федерации</t>
  </si>
  <si>
    <t>2) средства бюджетов других уровней бюджетной системы Российской Федерации, планируемые к привлечению</t>
  </si>
  <si>
    <t xml:space="preserve">  1) бюджет муниципального образования</t>
  </si>
  <si>
    <t xml:space="preserve">  3) иные источники</t>
  </si>
  <si>
    <t>2020 год</t>
  </si>
  <si>
    <t>собственные средства бюджета муниципального образования</t>
  </si>
  <si>
    <t>2021 год</t>
  </si>
  <si>
    <t>Обеспечение осуществления передаваемых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родителей".</t>
  </si>
  <si>
    <t>Управление жилыми помещениями, предоставленными детям-сиротами и детям, оставшимся без попечения родителей, по договору 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</t>
  </si>
  <si>
    <t>0410505660</t>
  </si>
  <si>
    <t>Выплата денежных средств на содержание усыновленных (удочеренных) детей</t>
  </si>
  <si>
    <t>Улучшение жилищных условий  многодетных семей за счет предоставления безвозмездных субсидий на строительство, реконструкцию, капитальный ремонт и приобретение жилых помещений</t>
  </si>
  <si>
    <t>2022 год</t>
  </si>
  <si>
    <t xml:space="preserve">2023 год </t>
  </si>
  <si>
    <t>2024 год</t>
  </si>
  <si>
    <t>2023 год</t>
  </si>
  <si>
    <t>Оказание социальной поддержки пенсионерам, получающим страховую  пенсию по старости, по достижении 60 лет для мужчин и 55 лет для женщин, не имеющим мер социальной поддержки из Федерального бюджета и бюджета Удмуртской Республики по проезду на транспорте общего пользования путем оказания компенсации автотранспортным предприятиям в целях возмещения недополученных доходов в связи с предоставлением льготного проезда</t>
  </si>
  <si>
    <t>Предоставление муниципальной услуги "Оказание материальной помощи гражданам, находящимся в трудной жизненной ситуации"</t>
  </si>
  <si>
    <t>«Социальная поддержка населения»</t>
  </si>
  <si>
    <t>041P104340</t>
  </si>
  <si>
    <t>041Р104340</t>
  </si>
  <si>
    <t>043Р104460</t>
  </si>
  <si>
    <t>0430351350</t>
  </si>
  <si>
    <t>Улучшение жилищных условий инвалидов и семей, имеющих детей-инвалидов, ветеранов боевых действий и приравненных к ним лиц</t>
  </si>
  <si>
    <t>Улучшение жилищных условий молодых семей за счет предоставления субсидий на строительство и приобретение жилого помещения</t>
  </si>
  <si>
    <t>Пенсии, выплачиваемые организациями сектора государственного управления (Ежемесячные доплаты к пенсии лицам, замещавшим муниципальную должность и пенсии за выслугу лет муниципальным служащим муниципального образования "Город Воткинск")</t>
  </si>
  <si>
    <t>Оказание мер социальной поддержки многодетным семьям в рамках реализации мероприятий регионального проекта «Финансовая поддержка семей при рождении детей в Удмуртской Республике» национального проекта «Демография»</t>
  </si>
  <si>
    <t>Реализация мероприятий по предоставлению мер социальной поддержки многодетным семьям в рамках регионального проекта «Финансовая поддержка семей при рождении детей в Удмуртской Республике» национального проекта «Демография»</t>
  </si>
  <si>
    <t>0430204470</t>
  </si>
  <si>
    <t>0420361710</t>
  </si>
  <si>
    <t>Обеспечение жильем отдельной категории граждан, установленных ФЗ от 12.01.1995 года  № 5-ФЗ «О ветеранах», в соответствии с Указом Президента РФ от 07.05.2008 № 714"Об обеспечении жильем ветеранов Великой Отечественной войны 1941 - 1945 годов"</t>
  </si>
  <si>
    <t>10</t>
  </si>
  <si>
    <t>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«Доступная среда»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</si>
  <si>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</si>
  <si>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09</t>
  </si>
  <si>
    <t xml:space="preserve">Предоставление государственной услуги "Компенсация стоимости проезда на внутригородском транспорте, а также в автобусах пригородного сообщения для учащихся общеобразовательных школ и образовательных учреждений начального профессионального образования путем выдачи проездных билетов" </t>
  </si>
  <si>
    <t>0420462530</t>
  </si>
  <si>
    <t>041P104342</t>
  </si>
  <si>
    <t>935</t>
  </si>
  <si>
    <t>244</t>
  </si>
  <si>
    <t>043F12021S</t>
  </si>
  <si>
    <t>0,0</t>
  </si>
  <si>
    <t>04304R4970</t>
  </si>
  <si>
    <t>041Р104343</t>
  </si>
  <si>
    <t>0</t>
  </si>
  <si>
    <t>04304L4970</t>
  </si>
  <si>
    <t>322</t>
  </si>
  <si>
    <t>1039,0</t>
  </si>
  <si>
    <t>2025 год</t>
  </si>
  <si>
    <t>Бесплатное питание для учащихся образовательных школ  из многодетных семей  (один раз в учебный день)</t>
  </si>
  <si>
    <t>Предоставление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22.06.1941 г.</t>
  </si>
  <si>
    <t>740,1</t>
  </si>
  <si>
    <t>".</t>
  </si>
  <si>
    <r>
      <rPr>
        <sz val="14"/>
        <rFont val="Times New Roman"/>
        <family val="1"/>
        <charset val="204"/>
      </rPr>
      <t>"</t>
    </r>
    <r>
      <rPr>
        <sz val="9"/>
        <rFont val="Times New Roman"/>
        <family val="1"/>
        <charset val="204"/>
      </rPr>
      <t>Приложение 6</t>
    </r>
  </si>
  <si>
    <t>Реализация в городе Воткинске проектов инициативного бюджетирования, выдвигаемых лицами с инвалидностью</t>
  </si>
  <si>
    <t>Субсидии некоммерческим организациям (за исключением государственнных (муниципальных) учреждений, государственных корпораций (компаний), публично-правовых компаний)</t>
  </si>
  <si>
    <t xml:space="preserve">Субсидии социально ориентированным некоммерческим организациям и иным некоммерческим организациям </t>
  </si>
  <si>
    <t>04205S3500</t>
  </si>
  <si>
    <t>07</t>
  </si>
  <si>
    <t>0420400000</t>
  </si>
  <si>
    <t>"Приложение 5</t>
  </si>
  <si>
    <t>2026 год</t>
  </si>
  <si>
    <t>1362,6</t>
  </si>
  <si>
    <t>0420661700</t>
  </si>
  <si>
    <t>2027 год</t>
  </si>
  <si>
    <t>2028 год</t>
  </si>
  <si>
    <t xml:space="preserve">муниципальной программы «Социальная поддержка населения»
Ответственный исполнитель: Управление социальной поддержки населения Администрации города Воткинска
</t>
  </si>
  <si>
    <t>Управление муниципального имущества и земельных ресурсов</t>
  </si>
  <si>
    <t>Управление культуры, спорта и молодежной политики</t>
  </si>
  <si>
    <t>939</t>
  </si>
  <si>
    <t>13</t>
  </si>
  <si>
    <t>0420503500</t>
  </si>
  <si>
    <t>11</t>
  </si>
  <si>
    <r>
      <t xml:space="preserve">Реализация мероприятий регионального проекта </t>
    </r>
    <r>
      <rPr>
        <b/>
        <sz val="10"/>
        <color rgb="FF000000"/>
        <rFont val="Times New Roman"/>
        <family val="1"/>
        <charset val="204"/>
      </rPr>
      <t>«Жилье» национального проекта "Жильё и городская среда"</t>
    </r>
  </si>
  <si>
    <r>
      <t>Управление жилищно – коммунального хозяйства</t>
    </r>
    <r>
      <rPr>
        <b/>
        <sz val="10"/>
        <color rgb="FF000000"/>
        <rFont val="Times New Roman"/>
        <family val="1"/>
        <charset val="204"/>
      </rPr>
      <t xml:space="preserve"> </t>
    </r>
  </si>
  <si>
    <r>
      <t>Управление жилищно – коммунального хозяйства</t>
    </r>
    <r>
      <rPr>
        <sz val="10"/>
        <color rgb="FF000000"/>
        <rFont val="Times New Roman"/>
        <family val="1"/>
        <charset val="204"/>
      </rPr>
      <t xml:space="preserve"> </t>
    </r>
  </si>
  <si>
    <t>1526,4</t>
  </si>
  <si>
    <t>041Я204343</t>
  </si>
  <si>
    <t>910,3</t>
  </si>
  <si>
    <t>Приложение 3 к постановлению Администрации города Воткинска                                                                     от 31.01.2025 № 86</t>
  </si>
  <si>
    <t>Приложение 2  к постановлению Администрации города Воткинска от 31.01.2025 № 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</si>
</sst>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270">
    <xf numFmtId="0" fontId="0" fillId="0" borderId="0" xfId="0"/>
    <xf numFmtId="0" fontId="2" fillId="0" borderId="0" xfId="0" applyFont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 indent="1"/>
    </xf>
    <xf numFmtId="0" fontId="12" fillId="0" borderId="0" xfId="0" applyFont="1"/>
    <xf numFmtId="164" fontId="10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vertical="center" wrapText="1"/>
    </xf>
    <xf numFmtId="164" fontId="9" fillId="2" borderId="0" xfId="0" applyNumberFormat="1" applyFont="1" applyFill="1" applyAlignment="1">
      <alignment horizontal="center" vertical="center" wrapText="1"/>
    </xf>
    <xf numFmtId="164" fontId="9" fillId="3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 indent="1"/>
    </xf>
    <xf numFmtId="0" fontId="10" fillId="2" borderId="0" xfId="0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8" fillId="0" borderId="6" xfId="0" applyFont="1" applyBorder="1"/>
    <xf numFmtId="0" fontId="8" fillId="0" borderId="5" xfId="0" applyFont="1" applyBorder="1"/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15"/>
    </xf>
    <xf numFmtId="0" fontId="10" fillId="0" borderId="0" xfId="0" applyFont="1"/>
    <xf numFmtId="0" fontId="4" fillId="0" borderId="0" xfId="0" applyFont="1" applyAlignment="1">
      <alignment horizontal="left" vertical="center" indent="15"/>
    </xf>
    <xf numFmtId="0" fontId="10" fillId="0" borderId="0" xfId="0" applyFont="1" applyAlignment="1">
      <alignment vertical="center" wrapText="1" shrinkToFit="1"/>
    </xf>
    <xf numFmtId="0" fontId="10" fillId="0" borderId="0" xfId="0" applyFont="1" applyAlignment="1">
      <alignment vertical="top"/>
    </xf>
    <xf numFmtId="0" fontId="0" fillId="3" borderId="0" xfId="0" applyFill="1"/>
    <xf numFmtId="0" fontId="1" fillId="0" borderId="6" xfId="0" applyFont="1" applyBorder="1" applyAlignment="1">
      <alignment horizontal="center" vertical="center"/>
    </xf>
    <xf numFmtId="0" fontId="9" fillId="2" borderId="0" xfId="0" applyFont="1" applyFill="1" applyAlignment="1">
      <alignment vertical="top" wrapText="1"/>
    </xf>
    <xf numFmtId="0" fontId="18" fillId="2" borderId="0" xfId="0" applyFont="1" applyFill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19" fillId="3" borderId="1" xfId="0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5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15" fillId="3" borderId="1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 applyProtection="1">
      <alignment horizontal="center" vertical="center" wrapText="1"/>
      <protection locked="0" hidden="1"/>
    </xf>
    <xf numFmtId="2" fontId="2" fillId="0" borderId="1" xfId="0" applyNumberFormat="1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1" fontId="19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9" fillId="3" borderId="1" xfId="0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vertical="center" wrapText="1"/>
    </xf>
    <xf numFmtId="49" fontId="20" fillId="0" borderId="1" xfId="0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49" fontId="20" fillId="3" borderId="2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9" fillId="3" borderId="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49" fontId="19" fillId="5" borderId="7" xfId="0" applyNumberFormat="1" applyFont="1" applyFill="1" applyBorder="1" applyAlignment="1">
      <alignment horizontal="center" vertical="center" wrapText="1"/>
    </xf>
    <xf numFmtId="164" fontId="19" fillId="5" borderId="7" xfId="0" applyNumberFormat="1" applyFont="1" applyFill="1" applyBorder="1" applyAlignment="1">
      <alignment horizontal="center" vertical="center" wrapText="1"/>
    </xf>
    <xf numFmtId="164" fontId="19" fillId="3" borderId="7" xfId="0" applyNumberFormat="1" applyFont="1" applyFill="1" applyBorder="1" applyAlignment="1">
      <alignment horizontal="center" vertical="center" wrapText="1"/>
    </xf>
    <xf numFmtId="164" fontId="19" fillId="3" borderId="11" xfId="0" applyNumberFormat="1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49" fontId="19" fillId="5" borderId="11" xfId="0" applyNumberFormat="1" applyFont="1" applyFill="1" applyBorder="1" applyAlignment="1">
      <alignment horizontal="center" vertical="center" wrapText="1"/>
    </xf>
    <xf numFmtId="164" fontId="19" fillId="5" borderId="11" xfId="0" applyNumberFormat="1" applyFont="1" applyFill="1" applyBorder="1" applyAlignment="1">
      <alignment horizontal="center" vertical="center" wrapText="1"/>
    </xf>
    <xf numFmtId="0" fontId="11" fillId="5" borderId="11" xfId="0" applyFont="1" applyFill="1" applyBorder="1" applyAlignment="1">
      <alignment horizontal="center" vertical="center" wrapText="1"/>
    </xf>
    <xf numFmtId="49" fontId="11" fillId="5" borderId="11" xfId="0" applyNumberFormat="1" applyFont="1" applyFill="1" applyBorder="1" applyAlignment="1">
      <alignment horizontal="center" vertical="center" wrapText="1"/>
    </xf>
    <xf numFmtId="164" fontId="11" fillId="5" borderId="11" xfId="0" applyNumberFormat="1" applyFont="1" applyFill="1" applyBorder="1" applyAlignment="1">
      <alignment horizontal="center" vertical="center" wrapText="1"/>
    </xf>
    <xf numFmtId="164" fontId="11" fillId="3" borderId="11" xfId="0" applyNumberFormat="1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 vertical="center" wrapText="1"/>
    </xf>
    <xf numFmtId="0" fontId="10" fillId="3" borderId="0" xfId="0" applyFont="1" applyFill="1"/>
    <xf numFmtId="0" fontId="1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8" fillId="3" borderId="0" xfId="0" applyFont="1" applyFill="1"/>
    <xf numFmtId="164" fontId="9" fillId="2" borderId="10" xfId="0" applyNumberFormat="1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right"/>
    </xf>
    <xf numFmtId="0" fontId="0" fillId="0" borderId="0" xfId="0" applyFont="1" applyFill="1"/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 shrinkToFit="1"/>
    </xf>
    <xf numFmtId="0" fontId="1" fillId="0" borderId="0" xfId="0" applyFont="1" applyFill="1" applyAlignment="1">
      <alignment horizontal="center" vertical="center"/>
    </xf>
    <xf numFmtId="164" fontId="15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11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 applyBorder="1"/>
    <xf numFmtId="164" fontId="0" fillId="0" borderId="0" xfId="0" applyNumberFormat="1" applyBorder="1"/>
    <xf numFmtId="0" fontId="0" fillId="3" borderId="0" xfId="0" applyFill="1" applyBorder="1"/>
    <xf numFmtId="164" fontId="11" fillId="3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Border="1"/>
    <xf numFmtId="3" fontId="0" fillId="3" borderId="0" xfId="0" applyNumberFormat="1" applyFill="1" applyBorder="1"/>
    <xf numFmtId="164" fontId="11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" fillId="3" borderId="2" xfId="0" applyNumberFormat="1" applyFont="1" applyFill="1" applyBorder="1" applyAlignment="1" applyProtection="1">
      <alignment horizontal="center" vertical="center" wrapText="1"/>
      <protection locked="0" hidden="1"/>
    </xf>
    <xf numFmtId="164" fontId="15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5" fillId="3" borderId="11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164" fontId="19" fillId="3" borderId="2" xfId="0" applyNumberFormat="1" applyFont="1" applyFill="1" applyBorder="1" applyAlignment="1">
      <alignment horizontal="center" vertical="center" wrapText="1"/>
    </xf>
    <xf numFmtId="164" fontId="19" fillId="3" borderId="3" xfId="0" applyNumberFormat="1" applyFont="1" applyFill="1" applyBorder="1" applyAlignment="1">
      <alignment horizontal="center" vertical="center" wrapText="1"/>
    </xf>
    <xf numFmtId="164" fontId="15" fillId="3" borderId="2" xfId="0" applyNumberFormat="1" applyFont="1" applyFill="1" applyBorder="1" applyAlignment="1">
      <alignment horizontal="center" vertical="center" wrapText="1"/>
    </xf>
    <xf numFmtId="164" fontId="15" fillId="3" borderId="3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164" fontId="11" fillId="3" borderId="2" xfId="0" applyNumberFormat="1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9" fillId="3" borderId="2" xfId="0" applyNumberFormat="1" applyFont="1" applyFill="1" applyBorder="1" applyAlignment="1">
      <alignment horizontal="center" vertical="center" wrapText="1"/>
    </xf>
    <xf numFmtId="49" fontId="19" fillId="3" borderId="3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9" fontId="11" fillId="3" borderId="13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49" fontId="13" fillId="3" borderId="13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0" fontId="0" fillId="3" borderId="4" xfId="0" applyFill="1" applyBorder="1"/>
    <xf numFmtId="0" fontId="0" fillId="3" borderId="12" xfId="0" applyFill="1" applyBorder="1"/>
    <xf numFmtId="0" fontId="2" fillId="3" borderId="12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/>
    </xf>
    <xf numFmtId="49" fontId="11" fillId="3" borderId="4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164" fontId="11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11" fillId="3" borderId="2" xfId="0" applyNumberFormat="1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 shrinkToFi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19" fillId="4" borderId="0" xfId="0" applyNumberFormat="1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10" fillId="0" borderId="0" xfId="0" applyFont="1" applyAlignment="1">
      <alignment horizontal="left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I138"/>
  <sheetViews>
    <sheetView tabSelected="1" zoomScale="70" zoomScaleNormal="70" workbookViewId="0">
      <selection activeCell="P2" sqref="P2:S2"/>
    </sheetView>
  </sheetViews>
  <sheetFormatPr defaultRowHeight="14.4" x14ac:dyDescent="0.3"/>
  <cols>
    <col min="1" max="1" width="2" customWidth="1"/>
    <col min="2" max="6" width="6.44140625" customWidth="1"/>
    <col min="7" max="7" width="24.5546875" customWidth="1"/>
    <col min="8" max="8" width="21.6640625" customWidth="1"/>
    <col min="9" max="9" width="8.33203125" customWidth="1"/>
    <col min="10" max="10" width="8.6640625" customWidth="1"/>
    <col min="11" max="11" width="8" customWidth="1"/>
    <col min="12" max="12" width="14.33203125" customWidth="1"/>
    <col min="13" max="13" width="6.33203125" customWidth="1"/>
    <col min="14" max="15" width="10.33203125" customWidth="1"/>
    <col min="16" max="17" width="10.33203125" style="33" customWidth="1"/>
    <col min="18" max="18" width="10.33203125" style="119" customWidth="1"/>
    <col min="19" max="19" width="10.33203125" style="148" customWidth="1"/>
    <col min="20" max="22" width="10.33203125" style="119" customWidth="1"/>
    <col min="23" max="23" width="9.33203125" bestFit="1" customWidth="1"/>
    <col min="24" max="24" width="28.109375" style="134" customWidth="1"/>
    <col min="25" max="25" width="15.6640625" style="134" bestFit="1" customWidth="1"/>
    <col min="26" max="27" width="9.33203125" style="134" bestFit="1" customWidth="1"/>
    <col min="28" max="35" width="9.109375" style="134"/>
  </cols>
  <sheetData>
    <row r="2" spans="2:22" ht="42.75" customHeight="1" x14ac:dyDescent="0.3">
      <c r="P2" s="241" t="s">
        <v>151</v>
      </c>
      <c r="Q2" s="241"/>
      <c r="R2" s="241"/>
      <c r="S2" s="241"/>
      <c r="T2" s="110"/>
      <c r="U2" s="110"/>
    </row>
    <row r="3" spans="2:22" ht="15.6" x14ac:dyDescent="0.3">
      <c r="B3" s="4"/>
      <c r="C3" s="4"/>
      <c r="D3" s="4"/>
      <c r="E3" s="4"/>
      <c r="F3" s="4"/>
      <c r="G3" s="38"/>
      <c r="H3" s="4"/>
      <c r="I3" s="4"/>
      <c r="J3" s="4"/>
      <c r="K3" s="4"/>
      <c r="L3" s="4"/>
      <c r="M3" s="4"/>
      <c r="N3" s="4"/>
      <c r="O3" s="4"/>
      <c r="P3" s="242" t="s">
        <v>131</v>
      </c>
      <c r="Q3" s="242"/>
      <c r="R3" s="242"/>
      <c r="S3" s="242"/>
      <c r="T3" s="120"/>
      <c r="U3" s="120"/>
    </row>
    <row r="4" spans="2:22" ht="18" customHeight="1" x14ac:dyDescent="0.3">
      <c r="B4" s="4"/>
      <c r="C4" s="4"/>
      <c r="D4" s="4"/>
      <c r="E4" s="4"/>
      <c r="F4" s="4"/>
      <c r="G4" s="38"/>
      <c r="H4" s="4"/>
      <c r="I4" s="4"/>
      <c r="J4" s="4"/>
      <c r="K4" s="4"/>
      <c r="L4" s="4"/>
      <c r="M4" s="4"/>
      <c r="N4" s="4"/>
      <c r="O4" s="4"/>
      <c r="P4" s="242" t="s">
        <v>37</v>
      </c>
      <c r="Q4" s="242"/>
      <c r="R4" s="242"/>
      <c r="S4" s="242"/>
      <c r="T4" s="120"/>
      <c r="U4" s="120"/>
    </row>
    <row r="5" spans="2:22" ht="34.5" customHeight="1" x14ac:dyDescent="0.3">
      <c r="B5" s="4"/>
      <c r="C5" s="4"/>
      <c r="D5" s="4"/>
      <c r="E5" s="4"/>
      <c r="F5" s="4"/>
      <c r="G5" s="38"/>
      <c r="H5" s="4"/>
      <c r="I5" s="4"/>
      <c r="J5" s="4"/>
      <c r="K5" s="4"/>
      <c r="L5" s="4"/>
      <c r="M5" s="4"/>
      <c r="N5" s="4"/>
      <c r="O5" s="4"/>
      <c r="P5" s="243" t="s">
        <v>89</v>
      </c>
      <c r="Q5" s="243"/>
      <c r="R5" s="243"/>
      <c r="S5" s="243"/>
      <c r="T5" s="121"/>
      <c r="U5" s="121"/>
    </row>
    <row r="6" spans="2:22" ht="15.6" x14ac:dyDescent="0.3">
      <c r="B6" s="244" t="s">
        <v>0</v>
      </c>
      <c r="C6" s="244"/>
      <c r="D6" s="244"/>
      <c r="E6" s="244"/>
      <c r="F6" s="244"/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122"/>
      <c r="U6" s="122"/>
    </row>
    <row r="7" spans="2:22" ht="22.5" customHeight="1" x14ac:dyDescent="0.3">
      <c r="B7" s="244" t="s">
        <v>69</v>
      </c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122"/>
      <c r="U7" s="122"/>
    </row>
    <row r="8" spans="2:22" ht="41.25" customHeight="1" x14ac:dyDescent="0.3">
      <c r="B8" s="245" t="s">
        <v>137</v>
      </c>
      <c r="C8" s="244"/>
      <c r="D8" s="244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122"/>
      <c r="U8" s="122"/>
    </row>
    <row r="9" spans="2:22" ht="27" customHeight="1" x14ac:dyDescent="0.3">
      <c r="B9" s="229" t="s">
        <v>1</v>
      </c>
      <c r="C9" s="229"/>
      <c r="D9" s="229"/>
      <c r="E9" s="229"/>
      <c r="F9" s="229"/>
      <c r="G9" s="246" t="s">
        <v>2</v>
      </c>
      <c r="H9" s="229" t="s">
        <v>3</v>
      </c>
      <c r="I9" s="229" t="s">
        <v>4</v>
      </c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</row>
    <row r="10" spans="2:22" ht="27" customHeight="1" x14ac:dyDescent="0.3">
      <c r="B10" s="229"/>
      <c r="C10" s="229"/>
      <c r="D10" s="229"/>
      <c r="E10" s="229"/>
      <c r="F10" s="229"/>
      <c r="G10" s="246"/>
      <c r="H10" s="229"/>
      <c r="I10" s="229" t="s">
        <v>5</v>
      </c>
      <c r="J10" s="229" t="s">
        <v>6</v>
      </c>
      <c r="K10" s="229" t="s">
        <v>7</v>
      </c>
      <c r="L10" s="229" t="s">
        <v>8</v>
      </c>
      <c r="M10" s="229" t="s">
        <v>9</v>
      </c>
      <c r="N10" s="229" t="s">
        <v>75</v>
      </c>
      <c r="O10" s="229" t="s">
        <v>77</v>
      </c>
      <c r="P10" s="178" t="s">
        <v>83</v>
      </c>
      <c r="Q10" s="174" t="s">
        <v>84</v>
      </c>
      <c r="R10" s="238" t="s">
        <v>85</v>
      </c>
      <c r="S10" s="247" t="s">
        <v>119</v>
      </c>
      <c r="T10" s="238" t="s">
        <v>132</v>
      </c>
      <c r="U10" s="238" t="s">
        <v>135</v>
      </c>
      <c r="V10" s="238" t="s">
        <v>136</v>
      </c>
    </row>
    <row r="11" spans="2:22" ht="54" customHeight="1" x14ac:dyDescent="0.3">
      <c r="B11" s="39" t="s">
        <v>10</v>
      </c>
      <c r="C11" s="39" t="s">
        <v>11</v>
      </c>
      <c r="D11" s="39" t="s">
        <v>12</v>
      </c>
      <c r="E11" s="39" t="s">
        <v>13</v>
      </c>
      <c r="F11" s="39" t="s">
        <v>14</v>
      </c>
      <c r="G11" s="246"/>
      <c r="H11" s="229"/>
      <c r="I11" s="229"/>
      <c r="J11" s="229"/>
      <c r="K11" s="229"/>
      <c r="L11" s="229"/>
      <c r="M11" s="229"/>
      <c r="N11" s="229"/>
      <c r="O11" s="229"/>
      <c r="P11" s="178"/>
      <c r="Q11" s="175"/>
      <c r="R11" s="239"/>
      <c r="S11" s="248"/>
      <c r="T11" s="239"/>
      <c r="U11" s="239"/>
      <c r="V11" s="239"/>
    </row>
    <row r="12" spans="2:22" ht="27.75" customHeight="1" x14ac:dyDescent="0.3">
      <c r="B12" s="172" t="s">
        <v>17</v>
      </c>
      <c r="C12" s="173"/>
      <c r="D12" s="173"/>
      <c r="E12" s="173"/>
      <c r="F12" s="173"/>
      <c r="G12" s="165" t="s">
        <v>89</v>
      </c>
      <c r="H12" s="40" t="s">
        <v>15</v>
      </c>
      <c r="I12" s="40"/>
      <c r="J12" s="40"/>
      <c r="K12" s="40"/>
      <c r="L12" s="40"/>
      <c r="M12" s="40"/>
      <c r="N12" s="41">
        <f>N13+N14+N15</f>
        <v>31943.699999999997</v>
      </c>
      <c r="O12" s="41">
        <f>O13+O14+O15</f>
        <v>33202.800000000003</v>
      </c>
      <c r="P12" s="109">
        <f>P13+P14+P15+P17</f>
        <v>14689.099999999999</v>
      </c>
      <c r="Q12" s="41">
        <f>Q13+Q14+Q15+Q17+Q16</f>
        <v>22816.699999999997</v>
      </c>
      <c r="R12" s="116">
        <f>R13+R14+R15+R16+R17</f>
        <v>23005.300000000003</v>
      </c>
      <c r="S12" s="142">
        <f>S13+S14+S15+S16+S17</f>
        <v>22423.3</v>
      </c>
      <c r="T12" s="116">
        <f t="shared" ref="T12:U12" si="0">T13+T14+T15+T16+T17</f>
        <v>20369.2</v>
      </c>
      <c r="U12" s="116">
        <f t="shared" si="0"/>
        <v>20632.599999999999</v>
      </c>
      <c r="V12" s="116">
        <f>V13+V14+V15+V16+V17</f>
        <v>20838.899999999998</v>
      </c>
    </row>
    <row r="13" spans="2:22" ht="55.5" customHeight="1" x14ac:dyDescent="0.3">
      <c r="B13" s="172"/>
      <c r="C13" s="173"/>
      <c r="D13" s="173"/>
      <c r="E13" s="173"/>
      <c r="F13" s="173"/>
      <c r="G13" s="165"/>
      <c r="H13" s="40" t="s">
        <v>32</v>
      </c>
      <c r="I13" s="40">
        <v>933</v>
      </c>
      <c r="J13" s="40"/>
      <c r="K13" s="40"/>
      <c r="L13" s="40"/>
      <c r="M13" s="40"/>
      <c r="N13" s="41">
        <f t="shared" ref="N13:V13" si="1">N19+N58</f>
        <v>22915.999999999996</v>
      </c>
      <c r="O13" s="41">
        <f t="shared" si="1"/>
        <v>21024.5</v>
      </c>
      <c r="P13" s="109">
        <f t="shared" si="1"/>
        <v>3841.6</v>
      </c>
      <c r="Q13" s="41">
        <f t="shared" si="1"/>
        <v>4786</v>
      </c>
      <c r="R13" s="116">
        <f t="shared" si="1"/>
        <v>5309.9</v>
      </c>
      <c r="S13" s="142">
        <f t="shared" si="1"/>
        <v>6273.4</v>
      </c>
      <c r="T13" s="116">
        <f t="shared" si="1"/>
        <v>5866.8</v>
      </c>
      <c r="U13" s="116">
        <f t="shared" si="1"/>
        <v>5866.8</v>
      </c>
      <c r="V13" s="116">
        <f t="shared" si="1"/>
        <v>6073.0999999999995</v>
      </c>
    </row>
    <row r="14" spans="2:22" ht="54" customHeight="1" x14ac:dyDescent="0.3">
      <c r="B14" s="172"/>
      <c r="C14" s="173"/>
      <c r="D14" s="173"/>
      <c r="E14" s="173"/>
      <c r="F14" s="173"/>
      <c r="G14" s="165"/>
      <c r="H14" s="40" t="s">
        <v>51</v>
      </c>
      <c r="I14" s="40">
        <v>935</v>
      </c>
      <c r="J14" s="40"/>
      <c r="K14" s="40"/>
      <c r="L14" s="40"/>
      <c r="M14" s="40"/>
      <c r="N14" s="41">
        <f>N60+N115</f>
        <v>551.9</v>
      </c>
      <c r="O14" s="41">
        <f>O60+O115</f>
        <v>1821.1</v>
      </c>
      <c r="P14" s="109">
        <f>P60+P115</f>
        <v>740.1</v>
      </c>
      <c r="Q14" s="41">
        <f>Q60+Q115</f>
        <v>1362.6</v>
      </c>
      <c r="R14" s="116">
        <f>R115+R60</f>
        <v>1526.4</v>
      </c>
      <c r="S14" s="142">
        <f>S115+S60</f>
        <v>1080.3</v>
      </c>
      <c r="T14" s="116">
        <f>T60+T115</f>
        <v>13</v>
      </c>
      <c r="U14" s="116">
        <f>U60+U115</f>
        <v>13</v>
      </c>
      <c r="V14" s="116">
        <f>V60+V115</f>
        <v>13</v>
      </c>
    </row>
    <row r="15" spans="2:22" ht="68.25" customHeight="1" x14ac:dyDescent="0.3">
      <c r="B15" s="172"/>
      <c r="C15" s="173"/>
      <c r="D15" s="173"/>
      <c r="E15" s="173"/>
      <c r="F15" s="173"/>
      <c r="G15" s="165"/>
      <c r="H15" s="40" t="s">
        <v>36</v>
      </c>
      <c r="I15" s="40">
        <v>941</v>
      </c>
      <c r="J15" s="40"/>
      <c r="K15" s="40"/>
      <c r="L15" s="40"/>
      <c r="M15" s="40"/>
      <c r="N15" s="41">
        <v>8475.7999999999993</v>
      </c>
      <c r="O15" s="41">
        <f>O20</f>
        <v>10357.200000000001</v>
      </c>
      <c r="P15" s="109">
        <f>P20</f>
        <v>10107.4</v>
      </c>
      <c r="Q15" s="41">
        <f t="shared" ref="Q15:V15" si="2">Q20+Q61</f>
        <v>13248</v>
      </c>
      <c r="R15" s="116">
        <f t="shared" si="2"/>
        <v>15493.6</v>
      </c>
      <c r="S15" s="142">
        <f t="shared" si="2"/>
        <v>15069.6</v>
      </c>
      <c r="T15" s="116">
        <f t="shared" si="2"/>
        <v>14139.4</v>
      </c>
      <c r="U15" s="116">
        <f t="shared" si="2"/>
        <v>14402.8</v>
      </c>
      <c r="V15" s="116">
        <f t="shared" si="2"/>
        <v>14402.8</v>
      </c>
    </row>
    <row r="16" spans="2:22" ht="67.5" customHeight="1" x14ac:dyDescent="0.3">
      <c r="B16" s="172"/>
      <c r="C16" s="173"/>
      <c r="D16" s="173"/>
      <c r="E16" s="173"/>
      <c r="F16" s="173"/>
      <c r="G16" s="165"/>
      <c r="H16" s="40" t="s">
        <v>138</v>
      </c>
      <c r="I16" s="40">
        <v>939</v>
      </c>
      <c r="J16" s="40"/>
      <c r="K16" s="40"/>
      <c r="L16" s="40"/>
      <c r="M16" s="40"/>
      <c r="N16" s="41">
        <v>0</v>
      </c>
      <c r="O16" s="41">
        <v>0</v>
      </c>
      <c r="P16" s="109">
        <v>0</v>
      </c>
      <c r="Q16" s="41">
        <f>Q59</f>
        <v>896.8</v>
      </c>
      <c r="R16" s="116">
        <f>R94</f>
        <v>675.4</v>
      </c>
      <c r="S16" s="142">
        <v>0</v>
      </c>
      <c r="T16" s="116">
        <v>0</v>
      </c>
      <c r="U16" s="116">
        <v>0</v>
      </c>
      <c r="V16" s="116">
        <v>0</v>
      </c>
    </row>
    <row r="17" spans="2:35" ht="73.5" customHeight="1" x14ac:dyDescent="0.3">
      <c r="B17" s="172"/>
      <c r="C17" s="173"/>
      <c r="D17" s="173"/>
      <c r="E17" s="173"/>
      <c r="F17" s="173"/>
      <c r="G17" s="165"/>
      <c r="H17" s="40" t="s">
        <v>139</v>
      </c>
      <c r="I17" s="40">
        <v>938</v>
      </c>
      <c r="J17" s="43"/>
      <c r="K17" s="43"/>
      <c r="L17" s="43"/>
      <c r="M17" s="43"/>
      <c r="N17" s="42">
        <v>0</v>
      </c>
      <c r="O17" s="42">
        <v>0</v>
      </c>
      <c r="P17" s="109">
        <v>0</v>
      </c>
      <c r="Q17" s="41">
        <f>Q62</f>
        <v>2523.3000000000002</v>
      </c>
      <c r="R17" s="116">
        <f>R62</f>
        <v>0</v>
      </c>
      <c r="S17" s="142">
        <v>0</v>
      </c>
      <c r="T17" s="116">
        <f t="shared" ref="T17:U17" si="3">T62</f>
        <v>350</v>
      </c>
      <c r="U17" s="116">
        <f t="shared" si="3"/>
        <v>350</v>
      </c>
      <c r="V17" s="116">
        <f>V62</f>
        <v>350</v>
      </c>
    </row>
    <row r="18" spans="2:35" s="8" customFormat="1" ht="36" customHeight="1" x14ac:dyDescent="0.3">
      <c r="B18" s="172" t="str">
        <f>B12</f>
        <v>04</v>
      </c>
      <c r="C18" s="173">
        <v>1</v>
      </c>
      <c r="D18" s="173"/>
      <c r="E18" s="173"/>
      <c r="F18" s="173"/>
      <c r="G18" s="165" t="s">
        <v>16</v>
      </c>
      <c r="H18" s="40" t="s">
        <v>15</v>
      </c>
      <c r="I18" s="40"/>
      <c r="J18" s="40"/>
      <c r="K18" s="40"/>
      <c r="L18" s="40"/>
      <c r="M18" s="40"/>
      <c r="N18" s="41">
        <f>SUM(N20+N19)</f>
        <v>28271.499999999996</v>
      </c>
      <c r="O18" s="41">
        <f>SUM(O20+O19)</f>
        <v>28128.5</v>
      </c>
      <c r="P18" s="109">
        <f>SUM(P20+P19)</f>
        <v>11076.5</v>
      </c>
      <c r="Q18" s="41">
        <f t="shared" ref="Q18:S18" si="4">SUM(Q20+Q19)</f>
        <v>13773.900000000001</v>
      </c>
      <c r="R18" s="116">
        <f t="shared" si="4"/>
        <v>13342</v>
      </c>
      <c r="S18" s="142">
        <f t="shared" si="4"/>
        <v>15744</v>
      </c>
      <c r="T18" s="116">
        <f t="shared" ref="T18:U18" si="5">T19+T20</f>
        <v>14587.199999999999</v>
      </c>
      <c r="U18" s="116">
        <f t="shared" si="5"/>
        <v>14850.599999999999</v>
      </c>
      <c r="V18" s="116">
        <f>V19+V20</f>
        <v>14850.599999999999</v>
      </c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</row>
    <row r="19" spans="2:35" ht="57.75" customHeight="1" x14ac:dyDescent="0.3">
      <c r="B19" s="172"/>
      <c r="C19" s="173"/>
      <c r="D19" s="173"/>
      <c r="E19" s="173"/>
      <c r="F19" s="173"/>
      <c r="G19" s="165"/>
      <c r="H19" s="40" t="s">
        <v>32</v>
      </c>
      <c r="I19" s="40">
        <v>933</v>
      </c>
      <c r="J19" s="40"/>
      <c r="K19" s="40"/>
      <c r="L19" s="40"/>
      <c r="M19" s="40"/>
      <c r="N19" s="41">
        <f>N22+N32+N36+N45+N53</f>
        <v>19795.699999999997</v>
      </c>
      <c r="O19" s="41">
        <f>SUM(O22+O32+O36+O45+O53)</f>
        <v>17771.3</v>
      </c>
      <c r="P19" s="109">
        <f>SUM(P22+P32+P36+P45+P53)</f>
        <v>969.1</v>
      </c>
      <c r="Q19" s="41">
        <f>SUM(Q22+Q32+Q36+Q45+Q53)</f>
        <v>1667.2</v>
      </c>
      <c r="R19" s="116">
        <f>SUM(R22+R32+R36+R45+R53)</f>
        <v>976.9</v>
      </c>
      <c r="S19" s="142">
        <f>SUM(S22+S32+S36+S45+S53)</f>
        <v>1204.4000000000001</v>
      </c>
      <c r="T19" s="116">
        <f>T22+T32+T36+T45+T53</f>
        <v>797.8</v>
      </c>
      <c r="U19" s="116">
        <f>U22+U32+U36+U45+U53</f>
        <v>797.8</v>
      </c>
      <c r="V19" s="116">
        <f>V22+V32+V36+V45+V53</f>
        <v>797.8</v>
      </c>
    </row>
    <row r="20" spans="2:35" ht="123.75" customHeight="1" x14ac:dyDescent="0.3">
      <c r="B20" s="173"/>
      <c r="C20" s="173"/>
      <c r="D20" s="173"/>
      <c r="E20" s="173"/>
      <c r="F20" s="173"/>
      <c r="G20" s="165"/>
      <c r="H20" s="40" t="s">
        <v>36</v>
      </c>
      <c r="I20" s="40">
        <v>941</v>
      </c>
      <c r="J20" s="40"/>
      <c r="K20" s="40"/>
      <c r="L20" s="40"/>
      <c r="M20" s="40"/>
      <c r="N20" s="41">
        <v>8475.7999999999993</v>
      </c>
      <c r="O20" s="41">
        <f t="shared" ref="O20:V20" si="6">O23</f>
        <v>10357.200000000001</v>
      </c>
      <c r="P20" s="109">
        <f t="shared" si="6"/>
        <v>10107.4</v>
      </c>
      <c r="Q20" s="41">
        <f t="shared" si="6"/>
        <v>12106.7</v>
      </c>
      <c r="R20" s="116">
        <f>R23</f>
        <v>12365.1</v>
      </c>
      <c r="S20" s="142">
        <f t="shared" si="6"/>
        <v>14539.6</v>
      </c>
      <c r="T20" s="116">
        <f t="shared" ref="T20:U20" si="7">T23</f>
        <v>13789.4</v>
      </c>
      <c r="U20" s="116">
        <f t="shared" si="7"/>
        <v>14052.8</v>
      </c>
      <c r="V20" s="116">
        <f t="shared" si="6"/>
        <v>14052.8</v>
      </c>
    </row>
    <row r="21" spans="2:35" ht="32.25" customHeight="1" x14ac:dyDescent="0.3">
      <c r="B21" s="172" t="str">
        <f>B12</f>
        <v>04</v>
      </c>
      <c r="C21" s="173">
        <v>1</v>
      </c>
      <c r="D21" s="172" t="s">
        <v>18</v>
      </c>
      <c r="E21" s="173"/>
      <c r="F21" s="173"/>
      <c r="G21" s="182" t="s">
        <v>97</v>
      </c>
      <c r="H21" s="40" t="s">
        <v>15</v>
      </c>
      <c r="I21" s="40"/>
      <c r="J21" s="40"/>
      <c r="K21" s="44"/>
      <c r="L21" s="44"/>
      <c r="M21" s="40"/>
      <c r="N21" s="45">
        <f>SUM(N23+N22)</f>
        <v>11969.699999999999</v>
      </c>
      <c r="O21" s="45">
        <f t="shared" ref="O21:S21" si="8">SUM(O23+O22)</f>
        <v>14229.300000000001</v>
      </c>
      <c r="P21" s="45">
        <f t="shared" si="8"/>
        <v>10107.4</v>
      </c>
      <c r="Q21" s="45">
        <f t="shared" si="8"/>
        <v>12106.7</v>
      </c>
      <c r="R21" s="123">
        <f t="shared" si="8"/>
        <v>12365.1</v>
      </c>
      <c r="S21" s="143">
        <f t="shared" si="8"/>
        <v>14539.6</v>
      </c>
      <c r="T21" s="116">
        <f t="shared" ref="T21:U21" si="9">T22+T23</f>
        <v>13789.4</v>
      </c>
      <c r="U21" s="116">
        <f t="shared" si="9"/>
        <v>14052.8</v>
      </c>
      <c r="V21" s="116">
        <f>V22+V23</f>
        <v>14052.8</v>
      </c>
      <c r="Y21" s="136"/>
    </row>
    <row r="22" spans="2:35" ht="69" customHeight="1" x14ac:dyDescent="0.3">
      <c r="B22" s="172"/>
      <c r="C22" s="173"/>
      <c r="D22" s="172"/>
      <c r="E22" s="173"/>
      <c r="F22" s="173"/>
      <c r="G22" s="225"/>
      <c r="H22" s="40" t="s">
        <v>32</v>
      </c>
      <c r="I22" s="40">
        <v>933</v>
      </c>
      <c r="J22" s="40"/>
      <c r="K22" s="44"/>
      <c r="L22" s="44"/>
      <c r="M22" s="40"/>
      <c r="N22" s="46">
        <v>3493.9</v>
      </c>
      <c r="O22" s="47">
        <f>O26</f>
        <v>3872.1</v>
      </c>
      <c r="P22" s="48">
        <f>P26</f>
        <v>0</v>
      </c>
      <c r="Q22" s="48">
        <f>Q26</f>
        <v>0</v>
      </c>
      <c r="R22" s="111">
        <f>R26</f>
        <v>0</v>
      </c>
      <c r="S22" s="48">
        <f>S26</f>
        <v>0</v>
      </c>
      <c r="T22" s="116">
        <f t="shared" ref="T22:U22" si="10">T25+T26</f>
        <v>0</v>
      </c>
      <c r="U22" s="116">
        <f t="shared" si="10"/>
        <v>0</v>
      </c>
      <c r="V22" s="116">
        <f>V25+V26</f>
        <v>0</v>
      </c>
    </row>
    <row r="23" spans="2:35" ht="72" customHeight="1" x14ac:dyDescent="0.3">
      <c r="B23" s="172"/>
      <c r="C23" s="173"/>
      <c r="D23" s="172"/>
      <c r="E23" s="173"/>
      <c r="F23" s="173"/>
      <c r="G23" s="183"/>
      <c r="H23" s="40" t="s">
        <v>36</v>
      </c>
      <c r="I23" s="40">
        <v>941</v>
      </c>
      <c r="J23" s="40"/>
      <c r="K23" s="44"/>
      <c r="L23" s="44"/>
      <c r="M23" s="40"/>
      <c r="N23" s="41">
        <v>8475.7999999999993</v>
      </c>
      <c r="O23" s="41">
        <f t="shared" ref="O23:Q23" si="11">O30</f>
        <v>10357.200000000001</v>
      </c>
      <c r="P23" s="109">
        <f t="shared" si="11"/>
        <v>10107.4</v>
      </c>
      <c r="Q23" s="41">
        <f t="shared" si="11"/>
        <v>12106.7</v>
      </c>
      <c r="R23" s="116">
        <f>R30</f>
        <v>12365.1</v>
      </c>
      <c r="S23" s="142">
        <f>S29</f>
        <v>14539.6</v>
      </c>
      <c r="T23" s="116">
        <f t="shared" ref="T23:V23" si="12">T29</f>
        <v>13789.4</v>
      </c>
      <c r="U23" s="116">
        <f t="shared" si="12"/>
        <v>14052.8</v>
      </c>
      <c r="V23" s="116">
        <f t="shared" si="12"/>
        <v>14052.8</v>
      </c>
    </row>
    <row r="24" spans="2:35" ht="32.25" hidden="1" customHeight="1" x14ac:dyDescent="0.25">
      <c r="B24" s="156" t="str">
        <f>B12</f>
        <v>04</v>
      </c>
      <c r="C24" s="229">
        <v>1</v>
      </c>
      <c r="D24" s="156" t="s">
        <v>18</v>
      </c>
      <c r="E24" s="229">
        <v>1</v>
      </c>
      <c r="F24" s="229"/>
      <c r="G24" s="174" t="s">
        <v>106</v>
      </c>
      <c r="H24" s="178" t="s">
        <v>32</v>
      </c>
      <c r="I24" s="174">
        <v>933</v>
      </c>
      <c r="J24" s="174">
        <v>10</v>
      </c>
      <c r="K24" s="179" t="s">
        <v>17</v>
      </c>
      <c r="L24" s="49" t="s">
        <v>90</v>
      </c>
      <c r="M24" s="50">
        <v>323</v>
      </c>
      <c r="N24" s="51">
        <v>3333.9</v>
      </c>
      <c r="O24" s="51">
        <v>3333.9</v>
      </c>
      <c r="P24" s="51">
        <v>3333.9</v>
      </c>
      <c r="Q24" s="51">
        <v>3333.9</v>
      </c>
      <c r="R24" s="124">
        <v>3333.9</v>
      </c>
      <c r="S24" s="144">
        <v>3333.9</v>
      </c>
      <c r="T24" s="112"/>
      <c r="U24" s="112"/>
      <c r="V24" s="112"/>
    </row>
    <row r="25" spans="2:35" ht="63.75" customHeight="1" x14ac:dyDescent="0.3">
      <c r="B25" s="156"/>
      <c r="C25" s="229"/>
      <c r="D25" s="156"/>
      <c r="E25" s="229"/>
      <c r="F25" s="229"/>
      <c r="G25" s="217"/>
      <c r="H25" s="178"/>
      <c r="I25" s="217"/>
      <c r="J25" s="217"/>
      <c r="K25" s="202"/>
      <c r="L25" s="43" t="s">
        <v>90</v>
      </c>
      <c r="M25" s="43">
        <v>323</v>
      </c>
      <c r="N25" s="43">
        <v>3493.9</v>
      </c>
      <c r="O25" s="52">
        <v>0</v>
      </c>
      <c r="P25" s="53">
        <v>0</v>
      </c>
      <c r="Q25" s="53">
        <v>0</v>
      </c>
      <c r="R25" s="113">
        <v>0</v>
      </c>
      <c r="S25" s="53">
        <v>0</v>
      </c>
      <c r="T25" s="113">
        <v>0</v>
      </c>
      <c r="U25" s="113">
        <v>0</v>
      </c>
      <c r="V25" s="113">
        <v>0</v>
      </c>
    </row>
    <row r="26" spans="2:35" ht="140.25" customHeight="1" x14ac:dyDescent="0.3">
      <c r="B26" s="156"/>
      <c r="C26" s="229"/>
      <c r="D26" s="156"/>
      <c r="E26" s="229"/>
      <c r="F26" s="229"/>
      <c r="G26" s="175"/>
      <c r="H26" s="178"/>
      <c r="I26" s="175"/>
      <c r="J26" s="175"/>
      <c r="K26" s="180"/>
      <c r="L26" s="43" t="s">
        <v>108</v>
      </c>
      <c r="M26" s="43">
        <v>323</v>
      </c>
      <c r="N26" s="52">
        <v>0</v>
      </c>
      <c r="O26" s="52">
        <v>3872.1</v>
      </c>
      <c r="P26" s="53">
        <v>0</v>
      </c>
      <c r="Q26" s="53">
        <v>0</v>
      </c>
      <c r="R26" s="113">
        <v>0</v>
      </c>
      <c r="S26" s="53">
        <v>0</v>
      </c>
      <c r="T26" s="113">
        <v>0</v>
      </c>
      <c r="U26" s="113">
        <v>0</v>
      </c>
      <c r="V26" s="113">
        <v>0</v>
      </c>
    </row>
    <row r="27" spans="2:35" ht="15" hidden="1" customHeight="1" x14ac:dyDescent="0.25">
      <c r="B27" s="156" t="s">
        <v>17</v>
      </c>
      <c r="C27" s="229">
        <v>1</v>
      </c>
      <c r="D27" s="156" t="s">
        <v>18</v>
      </c>
      <c r="E27" s="229">
        <v>2</v>
      </c>
      <c r="F27" s="229"/>
      <c r="G27" s="174" t="s">
        <v>120</v>
      </c>
      <c r="H27" s="178" t="s">
        <v>36</v>
      </c>
      <c r="I27" s="54">
        <v>941</v>
      </c>
      <c r="J27" s="54">
        <v>10</v>
      </c>
      <c r="K27" s="55" t="s">
        <v>17</v>
      </c>
      <c r="L27" s="49" t="s">
        <v>91</v>
      </c>
      <c r="M27" s="50">
        <v>612</v>
      </c>
      <c r="N27" s="56">
        <v>26857</v>
      </c>
      <c r="O27" s="56">
        <v>26857</v>
      </c>
      <c r="P27" s="108">
        <v>26857</v>
      </c>
      <c r="Q27" s="56">
        <v>26857</v>
      </c>
      <c r="R27" s="117">
        <v>26857</v>
      </c>
      <c r="S27" s="133">
        <v>26857</v>
      </c>
      <c r="T27" s="112"/>
      <c r="U27" s="112"/>
      <c r="V27" s="112"/>
    </row>
    <row r="28" spans="2:35" s="33" customFormat="1" ht="57.75" customHeight="1" x14ac:dyDescent="0.3">
      <c r="B28" s="156"/>
      <c r="C28" s="229"/>
      <c r="D28" s="156"/>
      <c r="E28" s="229"/>
      <c r="F28" s="229"/>
      <c r="G28" s="217"/>
      <c r="H28" s="178"/>
      <c r="I28" s="54">
        <v>941</v>
      </c>
      <c r="J28" s="54">
        <v>10</v>
      </c>
      <c r="K28" s="55" t="s">
        <v>17</v>
      </c>
      <c r="L28" s="57" t="s">
        <v>91</v>
      </c>
      <c r="M28" s="54">
        <v>612</v>
      </c>
      <c r="N28" s="56">
        <v>8475.7999999999993</v>
      </c>
      <c r="O28" s="56">
        <v>0</v>
      </c>
      <c r="P28" s="108">
        <v>0</v>
      </c>
      <c r="Q28" s="56">
        <v>0</v>
      </c>
      <c r="R28" s="117">
        <v>0</v>
      </c>
      <c r="S28" s="133">
        <v>0</v>
      </c>
      <c r="T28" s="117">
        <v>0</v>
      </c>
      <c r="U28" s="117">
        <v>0</v>
      </c>
      <c r="V28" s="117">
        <v>0</v>
      </c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</row>
    <row r="29" spans="2:35" s="33" customFormat="1" ht="50.25" customHeight="1" x14ac:dyDescent="0.3">
      <c r="B29" s="156"/>
      <c r="C29" s="229"/>
      <c r="D29" s="156"/>
      <c r="E29" s="229"/>
      <c r="F29" s="229"/>
      <c r="G29" s="217"/>
      <c r="H29" s="178"/>
      <c r="I29" s="130">
        <v>941</v>
      </c>
      <c r="J29" s="130">
        <v>10</v>
      </c>
      <c r="K29" s="131" t="s">
        <v>17</v>
      </c>
      <c r="L29" s="132" t="s">
        <v>148</v>
      </c>
      <c r="M29" s="130">
        <v>612</v>
      </c>
      <c r="N29" s="133">
        <v>0</v>
      </c>
      <c r="O29" s="133">
        <v>0</v>
      </c>
      <c r="P29" s="133">
        <v>0</v>
      </c>
      <c r="Q29" s="133">
        <v>0</v>
      </c>
      <c r="R29" s="117">
        <v>0</v>
      </c>
      <c r="S29" s="133">
        <v>14539.6</v>
      </c>
      <c r="T29" s="117">
        <v>13789.4</v>
      </c>
      <c r="U29" s="117">
        <v>14052.8</v>
      </c>
      <c r="V29" s="117">
        <v>14052.8</v>
      </c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</row>
    <row r="30" spans="2:35" s="33" customFormat="1" ht="50.25" customHeight="1" x14ac:dyDescent="0.3">
      <c r="B30" s="156"/>
      <c r="C30" s="229"/>
      <c r="D30" s="156"/>
      <c r="E30" s="229"/>
      <c r="F30" s="229"/>
      <c r="G30" s="175"/>
      <c r="H30" s="178"/>
      <c r="I30" s="54">
        <v>941</v>
      </c>
      <c r="J30" s="54">
        <v>10</v>
      </c>
      <c r="K30" s="55" t="s">
        <v>17</v>
      </c>
      <c r="L30" s="57" t="s">
        <v>114</v>
      </c>
      <c r="M30" s="54">
        <v>612</v>
      </c>
      <c r="N30" s="98">
        <v>0</v>
      </c>
      <c r="O30" s="56">
        <v>10357.200000000001</v>
      </c>
      <c r="P30" s="108">
        <v>10107.4</v>
      </c>
      <c r="Q30" s="56">
        <v>12106.7</v>
      </c>
      <c r="R30" s="117">
        <v>12365.1</v>
      </c>
      <c r="S30" s="133">
        <v>0</v>
      </c>
      <c r="T30" s="117">
        <v>0</v>
      </c>
      <c r="U30" s="117">
        <v>0</v>
      </c>
      <c r="V30" s="117">
        <v>0</v>
      </c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</row>
    <row r="31" spans="2:35" ht="42.75" customHeight="1" x14ac:dyDescent="0.3">
      <c r="B31" s="172" t="s">
        <v>17</v>
      </c>
      <c r="C31" s="173">
        <v>1</v>
      </c>
      <c r="D31" s="172" t="s">
        <v>21</v>
      </c>
      <c r="E31" s="173"/>
      <c r="F31" s="173"/>
      <c r="G31" s="165" t="s">
        <v>20</v>
      </c>
      <c r="H31" s="40" t="s">
        <v>15</v>
      </c>
      <c r="I31" s="40"/>
      <c r="J31" s="40"/>
      <c r="K31" s="58"/>
      <c r="L31" s="58"/>
      <c r="M31" s="58"/>
      <c r="N31" s="41">
        <v>3.6</v>
      </c>
      <c r="O31" s="41">
        <v>3.6</v>
      </c>
      <c r="P31" s="109">
        <v>1.5</v>
      </c>
      <c r="Q31" s="41">
        <v>6</v>
      </c>
      <c r="R31" s="116">
        <v>4.0999999999999996</v>
      </c>
      <c r="S31" s="142">
        <v>5</v>
      </c>
      <c r="T31" s="116">
        <v>5</v>
      </c>
      <c r="U31" s="116">
        <v>5</v>
      </c>
      <c r="V31" s="116">
        <v>5</v>
      </c>
    </row>
    <row r="32" spans="2:35" ht="66.75" customHeight="1" x14ac:dyDescent="0.3">
      <c r="B32" s="172"/>
      <c r="C32" s="173"/>
      <c r="D32" s="172"/>
      <c r="E32" s="173"/>
      <c r="F32" s="173"/>
      <c r="G32" s="165"/>
      <c r="H32" s="40" t="s">
        <v>32</v>
      </c>
      <c r="I32" s="40">
        <v>933</v>
      </c>
      <c r="J32" s="40"/>
      <c r="K32" s="44"/>
      <c r="L32" s="44"/>
      <c r="M32" s="59"/>
      <c r="N32" s="41">
        <v>3.6</v>
      </c>
      <c r="O32" s="41">
        <v>3.6</v>
      </c>
      <c r="P32" s="109">
        <v>1.5</v>
      </c>
      <c r="Q32" s="41">
        <v>6</v>
      </c>
      <c r="R32" s="116">
        <v>4.0999999999999996</v>
      </c>
      <c r="S32" s="142">
        <v>5</v>
      </c>
      <c r="T32" s="116">
        <v>5</v>
      </c>
      <c r="U32" s="116">
        <v>5</v>
      </c>
      <c r="V32" s="116">
        <v>5</v>
      </c>
      <c r="Z32" s="138"/>
    </row>
    <row r="33" spans="2:35" ht="34.5" customHeight="1" x14ac:dyDescent="0.3">
      <c r="B33" s="156" t="s">
        <v>17</v>
      </c>
      <c r="C33" s="229">
        <v>1</v>
      </c>
      <c r="D33" s="156" t="s">
        <v>21</v>
      </c>
      <c r="E33" s="229">
        <v>1</v>
      </c>
      <c r="F33" s="229"/>
      <c r="G33" s="178" t="s">
        <v>22</v>
      </c>
      <c r="H33" s="178" t="s">
        <v>32</v>
      </c>
      <c r="I33" s="178">
        <v>933</v>
      </c>
      <c r="J33" s="178">
        <v>10</v>
      </c>
      <c r="K33" s="181" t="s">
        <v>19</v>
      </c>
      <c r="L33" s="218" t="s">
        <v>57</v>
      </c>
      <c r="M33" s="181">
        <v>244</v>
      </c>
      <c r="N33" s="184">
        <v>3.6</v>
      </c>
      <c r="O33" s="184">
        <v>3.6</v>
      </c>
      <c r="P33" s="184">
        <v>1.5</v>
      </c>
      <c r="Q33" s="184">
        <v>6</v>
      </c>
      <c r="R33" s="149">
        <v>4.0999999999999996</v>
      </c>
      <c r="S33" s="170">
        <v>5</v>
      </c>
      <c r="T33" s="149">
        <v>5</v>
      </c>
      <c r="U33" s="149">
        <v>5</v>
      </c>
      <c r="V33" s="149">
        <v>5</v>
      </c>
      <c r="Z33" s="240"/>
    </row>
    <row r="34" spans="2:35" ht="43.5" customHeight="1" x14ac:dyDescent="0.3">
      <c r="B34" s="156"/>
      <c r="C34" s="229"/>
      <c r="D34" s="156"/>
      <c r="E34" s="229"/>
      <c r="F34" s="229"/>
      <c r="G34" s="178"/>
      <c r="H34" s="178"/>
      <c r="I34" s="178"/>
      <c r="J34" s="178"/>
      <c r="K34" s="181"/>
      <c r="L34" s="220"/>
      <c r="M34" s="181"/>
      <c r="N34" s="185"/>
      <c r="O34" s="185"/>
      <c r="P34" s="185"/>
      <c r="Q34" s="185"/>
      <c r="R34" s="150"/>
      <c r="S34" s="171"/>
      <c r="T34" s="150"/>
      <c r="U34" s="150"/>
      <c r="V34" s="150"/>
      <c r="Z34" s="240"/>
    </row>
    <row r="35" spans="2:35" ht="63.75" customHeight="1" x14ac:dyDescent="0.3">
      <c r="B35" s="172" t="s">
        <v>17</v>
      </c>
      <c r="C35" s="173">
        <v>1</v>
      </c>
      <c r="D35" s="172" t="s">
        <v>19</v>
      </c>
      <c r="E35" s="173"/>
      <c r="F35" s="173"/>
      <c r="G35" s="165" t="s">
        <v>23</v>
      </c>
      <c r="H35" s="40" t="s">
        <v>15</v>
      </c>
      <c r="I35" s="40"/>
      <c r="J35" s="40"/>
      <c r="K35" s="44"/>
      <c r="L35" s="44"/>
      <c r="M35" s="40"/>
      <c r="N35" s="60">
        <f t="shared" ref="N35:S35" si="13">SUM(N37+N38+N40+N42)</f>
        <v>1720</v>
      </c>
      <c r="O35" s="60">
        <f t="shared" si="13"/>
        <v>2194.1999999999998</v>
      </c>
      <c r="P35" s="60">
        <f t="shared" si="13"/>
        <v>0</v>
      </c>
      <c r="Q35" s="60">
        <f t="shared" si="13"/>
        <v>0</v>
      </c>
      <c r="R35" s="125">
        <f t="shared" si="13"/>
        <v>0</v>
      </c>
      <c r="S35" s="145">
        <f t="shared" si="13"/>
        <v>0</v>
      </c>
      <c r="T35" s="126">
        <v>0</v>
      </c>
      <c r="U35" s="126">
        <v>0</v>
      </c>
      <c r="V35" s="126">
        <v>0</v>
      </c>
      <c r="Z35" s="136"/>
    </row>
    <row r="36" spans="2:35" ht="68.25" customHeight="1" x14ac:dyDescent="0.3">
      <c r="B36" s="172"/>
      <c r="C36" s="173"/>
      <c r="D36" s="172"/>
      <c r="E36" s="173"/>
      <c r="F36" s="173"/>
      <c r="G36" s="165"/>
      <c r="H36" s="40" t="s">
        <v>32</v>
      </c>
      <c r="I36" s="40">
        <v>933</v>
      </c>
      <c r="J36" s="40"/>
      <c r="K36" s="44"/>
      <c r="L36" s="44"/>
      <c r="M36" s="40"/>
      <c r="N36" s="60">
        <f t="shared" ref="N36:S36" si="14">N37+N38+N40+N42</f>
        <v>1720</v>
      </c>
      <c r="O36" s="60">
        <f t="shared" si="14"/>
        <v>2194.1999999999998</v>
      </c>
      <c r="P36" s="60">
        <f t="shared" si="14"/>
        <v>0</v>
      </c>
      <c r="Q36" s="60">
        <f t="shared" si="14"/>
        <v>0</v>
      </c>
      <c r="R36" s="125">
        <f t="shared" si="14"/>
        <v>0</v>
      </c>
      <c r="S36" s="145">
        <f t="shared" si="14"/>
        <v>0</v>
      </c>
      <c r="T36" s="114">
        <v>0</v>
      </c>
      <c r="U36" s="114">
        <v>0</v>
      </c>
      <c r="V36" s="114">
        <v>0</v>
      </c>
    </row>
    <row r="37" spans="2:35" ht="165.75" customHeight="1" x14ac:dyDescent="0.3">
      <c r="B37" s="61" t="s">
        <v>17</v>
      </c>
      <c r="C37" s="39">
        <v>1</v>
      </c>
      <c r="D37" s="61" t="s">
        <v>19</v>
      </c>
      <c r="E37" s="39">
        <v>1</v>
      </c>
      <c r="F37" s="39"/>
      <c r="G37" s="54" t="s">
        <v>67</v>
      </c>
      <c r="H37" s="54" t="s">
        <v>32</v>
      </c>
      <c r="I37" s="54">
        <v>933</v>
      </c>
      <c r="J37" s="55" t="s">
        <v>102</v>
      </c>
      <c r="K37" s="55" t="s">
        <v>17</v>
      </c>
      <c r="L37" s="57" t="s">
        <v>66</v>
      </c>
      <c r="M37" s="54">
        <v>323</v>
      </c>
      <c r="N37" s="56">
        <v>6.5</v>
      </c>
      <c r="O37" s="56">
        <v>0</v>
      </c>
      <c r="P37" s="108">
        <v>0</v>
      </c>
      <c r="Q37" s="56">
        <v>0</v>
      </c>
      <c r="R37" s="117">
        <v>0</v>
      </c>
      <c r="S37" s="133">
        <v>0</v>
      </c>
      <c r="T37" s="114">
        <v>0</v>
      </c>
      <c r="U37" s="114">
        <v>0</v>
      </c>
      <c r="V37" s="114">
        <v>0</v>
      </c>
      <c r="W37" s="8"/>
    </row>
    <row r="38" spans="2:35" ht="72.75" customHeight="1" x14ac:dyDescent="0.3">
      <c r="B38" s="156" t="s">
        <v>17</v>
      </c>
      <c r="C38" s="229">
        <v>1</v>
      </c>
      <c r="D38" s="156" t="s">
        <v>19</v>
      </c>
      <c r="E38" s="229">
        <v>2</v>
      </c>
      <c r="F38" s="229"/>
      <c r="G38" s="178" t="s">
        <v>24</v>
      </c>
      <c r="H38" s="178" t="s">
        <v>32</v>
      </c>
      <c r="I38" s="178">
        <v>933</v>
      </c>
      <c r="J38" s="178">
        <v>10</v>
      </c>
      <c r="K38" s="181" t="s">
        <v>17</v>
      </c>
      <c r="L38" s="218" t="s">
        <v>64</v>
      </c>
      <c r="M38" s="178">
        <v>321</v>
      </c>
      <c r="N38" s="184">
        <v>227.2</v>
      </c>
      <c r="O38" s="184">
        <v>759.7</v>
      </c>
      <c r="P38" s="184">
        <v>0</v>
      </c>
      <c r="Q38" s="236">
        <v>0</v>
      </c>
      <c r="R38" s="149">
        <v>0</v>
      </c>
      <c r="S38" s="170">
        <v>0</v>
      </c>
      <c r="T38" s="152">
        <v>0</v>
      </c>
      <c r="U38" s="152">
        <v>0</v>
      </c>
      <c r="V38" s="152">
        <v>0</v>
      </c>
    </row>
    <row r="39" spans="2:35" ht="23.25" customHeight="1" x14ac:dyDescent="0.3">
      <c r="B39" s="156"/>
      <c r="C39" s="229"/>
      <c r="D39" s="156"/>
      <c r="E39" s="229"/>
      <c r="F39" s="229"/>
      <c r="G39" s="178"/>
      <c r="H39" s="178"/>
      <c r="I39" s="178"/>
      <c r="J39" s="178"/>
      <c r="K39" s="181"/>
      <c r="L39" s="220"/>
      <c r="M39" s="178"/>
      <c r="N39" s="185"/>
      <c r="O39" s="185"/>
      <c r="P39" s="185"/>
      <c r="Q39" s="237"/>
      <c r="R39" s="150"/>
      <c r="S39" s="171"/>
      <c r="T39" s="153"/>
      <c r="U39" s="153"/>
      <c r="V39" s="153"/>
    </row>
    <row r="40" spans="2:35" ht="60.75" customHeight="1" x14ac:dyDescent="0.3">
      <c r="B40" s="156" t="s">
        <v>17</v>
      </c>
      <c r="C40" s="229">
        <v>1</v>
      </c>
      <c r="D40" s="156" t="s">
        <v>19</v>
      </c>
      <c r="E40" s="229">
        <v>3</v>
      </c>
      <c r="F40" s="229"/>
      <c r="G40" s="178" t="s">
        <v>25</v>
      </c>
      <c r="H40" s="178" t="s">
        <v>32</v>
      </c>
      <c r="I40" s="178">
        <v>933</v>
      </c>
      <c r="J40" s="178">
        <v>10</v>
      </c>
      <c r="K40" s="181" t="s">
        <v>17</v>
      </c>
      <c r="L40" s="218" t="s">
        <v>58</v>
      </c>
      <c r="M40" s="178">
        <v>321</v>
      </c>
      <c r="N40" s="184">
        <v>909.3</v>
      </c>
      <c r="O40" s="184">
        <v>826.7</v>
      </c>
      <c r="P40" s="184">
        <v>0</v>
      </c>
      <c r="Q40" s="184">
        <v>0</v>
      </c>
      <c r="R40" s="149">
        <v>0</v>
      </c>
      <c r="S40" s="170">
        <v>0</v>
      </c>
      <c r="T40" s="152">
        <v>0</v>
      </c>
      <c r="U40" s="152">
        <v>0</v>
      </c>
      <c r="V40" s="152">
        <v>0</v>
      </c>
    </row>
    <row r="41" spans="2:35" ht="132.75" customHeight="1" x14ac:dyDescent="0.3">
      <c r="B41" s="156"/>
      <c r="C41" s="229"/>
      <c r="D41" s="156"/>
      <c r="E41" s="229"/>
      <c r="F41" s="229"/>
      <c r="G41" s="178"/>
      <c r="H41" s="178"/>
      <c r="I41" s="178"/>
      <c r="J41" s="178"/>
      <c r="K41" s="181"/>
      <c r="L41" s="220"/>
      <c r="M41" s="178"/>
      <c r="N41" s="185"/>
      <c r="O41" s="185"/>
      <c r="P41" s="185"/>
      <c r="Q41" s="185"/>
      <c r="R41" s="150"/>
      <c r="S41" s="171"/>
      <c r="T41" s="153"/>
      <c r="U41" s="153"/>
      <c r="V41" s="153"/>
    </row>
    <row r="42" spans="2:35" ht="69" customHeight="1" x14ac:dyDescent="0.3">
      <c r="B42" s="156" t="s">
        <v>17</v>
      </c>
      <c r="C42" s="229">
        <v>1</v>
      </c>
      <c r="D42" s="156" t="s">
        <v>19</v>
      </c>
      <c r="E42" s="229">
        <v>4</v>
      </c>
      <c r="F42" s="229"/>
      <c r="G42" s="178" t="s">
        <v>26</v>
      </c>
      <c r="H42" s="178" t="s">
        <v>32</v>
      </c>
      <c r="I42" s="178">
        <v>933</v>
      </c>
      <c r="J42" s="178">
        <v>10</v>
      </c>
      <c r="K42" s="181" t="s">
        <v>17</v>
      </c>
      <c r="L42" s="49" t="s">
        <v>58</v>
      </c>
      <c r="M42" s="178">
        <v>323</v>
      </c>
      <c r="N42" s="184">
        <v>577</v>
      </c>
      <c r="O42" s="184">
        <v>607.79999999999995</v>
      </c>
      <c r="P42" s="184">
        <v>0</v>
      </c>
      <c r="Q42" s="184">
        <v>0</v>
      </c>
      <c r="R42" s="149">
        <v>0</v>
      </c>
      <c r="S42" s="170">
        <v>0</v>
      </c>
      <c r="T42" s="152">
        <v>0</v>
      </c>
      <c r="U42" s="152">
        <v>0</v>
      </c>
      <c r="V42" s="152">
        <v>0</v>
      </c>
    </row>
    <row r="43" spans="2:35" ht="58.5" customHeight="1" x14ac:dyDescent="0.3">
      <c r="B43" s="156"/>
      <c r="C43" s="229"/>
      <c r="D43" s="156"/>
      <c r="E43" s="229"/>
      <c r="F43" s="229"/>
      <c r="G43" s="178"/>
      <c r="H43" s="178"/>
      <c r="I43" s="178"/>
      <c r="J43" s="178"/>
      <c r="K43" s="181"/>
      <c r="L43" s="62"/>
      <c r="M43" s="178"/>
      <c r="N43" s="185"/>
      <c r="O43" s="185"/>
      <c r="P43" s="185"/>
      <c r="Q43" s="185"/>
      <c r="R43" s="150"/>
      <c r="S43" s="171"/>
      <c r="T43" s="153"/>
      <c r="U43" s="153"/>
      <c r="V43" s="153"/>
    </row>
    <row r="44" spans="2:35" ht="62.25" customHeight="1" x14ac:dyDescent="0.3">
      <c r="B44" s="172" t="s">
        <v>17</v>
      </c>
      <c r="C44" s="173">
        <v>1</v>
      </c>
      <c r="D44" s="172" t="s">
        <v>17</v>
      </c>
      <c r="E44" s="173"/>
      <c r="F44" s="173"/>
      <c r="G44" s="165" t="s">
        <v>27</v>
      </c>
      <c r="H44" s="40" t="s">
        <v>15</v>
      </c>
      <c r="I44" s="40"/>
      <c r="J44" s="40"/>
      <c r="K44" s="44"/>
      <c r="L44" s="44"/>
      <c r="M44" s="40"/>
      <c r="N44" s="41">
        <f t="shared" ref="N44:S44" si="15">SUM(N45+N47)</f>
        <v>13971.6</v>
      </c>
      <c r="O44" s="41">
        <f t="shared" si="15"/>
        <v>10942.9</v>
      </c>
      <c r="P44" s="109">
        <f t="shared" si="15"/>
        <v>0</v>
      </c>
      <c r="Q44" s="41">
        <f t="shared" si="15"/>
        <v>0</v>
      </c>
      <c r="R44" s="116">
        <f t="shared" si="15"/>
        <v>0</v>
      </c>
      <c r="S44" s="142">
        <f t="shared" si="15"/>
        <v>0</v>
      </c>
      <c r="T44" s="114">
        <v>0</v>
      </c>
      <c r="U44" s="114">
        <v>0</v>
      </c>
      <c r="V44" s="114">
        <v>0</v>
      </c>
    </row>
    <row r="45" spans="2:35" ht="56.25" customHeight="1" x14ac:dyDescent="0.3">
      <c r="B45" s="172"/>
      <c r="C45" s="173"/>
      <c r="D45" s="172"/>
      <c r="E45" s="173"/>
      <c r="F45" s="173"/>
      <c r="G45" s="165"/>
      <c r="H45" s="40" t="s">
        <v>32</v>
      </c>
      <c r="I45" s="40">
        <v>933</v>
      </c>
      <c r="J45" s="40"/>
      <c r="K45" s="44"/>
      <c r="L45" s="44"/>
      <c r="M45" s="40"/>
      <c r="N45" s="41">
        <f t="shared" ref="N45:S45" si="16">N46+N48</f>
        <v>13971.6</v>
      </c>
      <c r="O45" s="41">
        <f t="shared" si="16"/>
        <v>10942.9</v>
      </c>
      <c r="P45" s="109">
        <f t="shared" si="16"/>
        <v>0</v>
      </c>
      <c r="Q45" s="41">
        <f t="shared" si="16"/>
        <v>0</v>
      </c>
      <c r="R45" s="116">
        <f t="shared" si="16"/>
        <v>0</v>
      </c>
      <c r="S45" s="142">
        <f t="shared" si="16"/>
        <v>0</v>
      </c>
      <c r="T45" s="114">
        <v>0</v>
      </c>
      <c r="U45" s="114">
        <v>0</v>
      </c>
      <c r="V45" s="114">
        <v>0</v>
      </c>
    </row>
    <row r="46" spans="2:35" ht="33" customHeight="1" x14ac:dyDescent="0.3">
      <c r="B46" s="156" t="s">
        <v>17</v>
      </c>
      <c r="C46" s="229">
        <v>1</v>
      </c>
      <c r="D46" s="156" t="s">
        <v>17</v>
      </c>
      <c r="E46" s="229">
        <v>1</v>
      </c>
      <c r="F46" s="229"/>
      <c r="G46" s="178" t="s">
        <v>28</v>
      </c>
      <c r="H46" s="178" t="s">
        <v>32</v>
      </c>
      <c r="I46" s="178">
        <v>933</v>
      </c>
      <c r="J46" s="178">
        <v>10</v>
      </c>
      <c r="K46" s="181" t="s">
        <v>17</v>
      </c>
      <c r="L46" s="218" t="s">
        <v>65</v>
      </c>
      <c r="M46" s="178">
        <v>321</v>
      </c>
      <c r="N46" s="230">
        <v>13731.6</v>
      </c>
      <c r="O46" s="230">
        <v>10702.9</v>
      </c>
      <c r="P46" s="230">
        <v>0</v>
      </c>
      <c r="Q46" s="230">
        <v>0</v>
      </c>
      <c r="R46" s="232">
        <v>0</v>
      </c>
      <c r="S46" s="234">
        <v>0</v>
      </c>
      <c r="T46" s="152">
        <v>0</v>
      </c>
      <c r="U46" s="152">
        <v>0</v>
      </c>
      <c r="V46" s="152">
        <v>0</v>
      </c>
    </row>
    <row r="47" spans="2:35" ht="45.75" customHeight="1" x14ac:dyDescent="0.3">
      <c r="B47" s="156"/>
      <c r="C47" s="229"/>
      <c r="D47" s="156"/>
      <c r="E47" s="229"/>
      <c r="F47" s="229"/>
      <c r="G47" s="178"/>
      <c r="H47" s="178"/>
      <c r="I47" s="178"/>
      <c r="J47" s="178"/>
      <c r="K47" s="181"/>
      <c r="L47" s="220"/>
      <c r="M47" s="178"/>
      <c r="N47" s="231"/>
      <c r="O47" s="231"/>
      <c r="P47" s="231"/>
      <c r="Q47" s="231"/>
      <c r="R47" s="233"/>
      <c r="S47" s="235"/>
      <c r="T47" s="153"/>
      <c r="U47" s="153"/>
      <c r="V47" s="153"/>
    </row>
    <row r="48" spans="2:35" s="33" customFormat="1" ht="84.75" customHeight="1" x14ac:dyDescent="0.3">
      <c r="B48" s="156" t="s">
        <v>17</v>
      </c>
      <c r="C48" s="186">
        <v>1</v>
      </c>
      <c r="D48" s="156" t="s">
        <v>17</v>
      </c>
      <c r="E48" s="229">
        <v>2</v>
      </c>
      <c r="F48" s="229"/>
      <c r="G48" s="178" t="s">
        <v>81</v>
      </c>
      <c r="H48" s="178" t="s">
        <v>32</v>
      </c>
      <c r="I48" s="178">
        <v>933</v>
      </c>
      <c r="J48" s="178">
        <v>10</v>
      </c>
      <c r="K48" s="181" t="s">
        <v>17</v>
      </c>
      <c r="L48" s="63" t="s">
        <v>63</v>
      </c>
      <c r="M48" s="178">
        <v>321</v>
      </c>
      <c r="N48" s="184">
        <v>240</v>
      </c>
      <c r="O48" s="184">
        <v>240</v>
      </c>
      <c r="P48" s="184">
        <v>0</v>
      </c>
      <c r="Q48" s="184">
        <v>0</v>
      </c>
      <c r="R48" s="149">
        <v>0</v>
      </c>
      <c r="S48" s="170">
        <v>0</v>
      </c>
      <c r="T48" s="113">
        <v>0</v>
      </c>
      <c r="U48" s="113">
        <v>0</v>
      </c>
      <c r="V48" s="113">
        <v>0</v>
      </c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</row>
    <row r="49" spans="2:22" ht="57.75" hidden="1" customHeight="1" x14ac:dyDescent="0.25">
      <c r="B49" s="156"/>
      <c r="C49" s="228"/>
      <c r="D49" s="156"/>
      <c r="E49" s="229"/>
      <c r="F49" s="229"/>
      <c r="G49" s="178"/>
      <c r="H49" s="178"/>
      <c r="I49" s="178"/>
      <c r="J49" s="178"/>
      <c r="K49" s="181"/>
      <c r="L49" s="64"/>
      <c r="M49" s="178"/>
      <c r="N49" s="226"/>
      <c r="O49" s="226"/>
      <c r="P49" s="226"/>
      <c r="Q49" s="226"/>
      <c r="R49" s="151"/>
      <c r="S49" s="227"/>
      <c r="T49" s="112"/>
      <c r="U49" s="112"/>
      <c r="V49" s="112"/>
    </row>
    <row r="50" spans="2:22" ht="24" hidden="1" customHeight="1" x14ac:dyDescent="0.25">
      <c r="B50" s="156"/>
      <c r="C50" s="228"/>
      <c r="D50" s="156"/>
      <c r="E50" s="229"/>
      <c r="F50" s="229"/>
      <c r="G50" s="178"/>
      <c r="H50" s="178"/>
      <c r="I50" s="178"/>
      <c r="J50" s="178"/>
      <c r="K50" s="181"/>
      <c r="L50" s="64"/>
      <c r="M50" s="178"/>
      <c r="N50" s="226"/>
      <c r="O50" s="226"/>
      <c r="P50" s="226"/>
      <c r="Q50" s="226"/>
      <c r="R50" s="151"/>
      <c r="S50" s="227"/>
      <c r="T50" s="112"/>
      <c r="U50" s="112"/>
      <c r="V50" s="112"/>
    </row>
    <row r="51" spans="2:22" ht="11.25" hidden="1" customHeight="1" x14ac:dyDescent="0.25">
      <c r="B51" s="156"/>
      <c r="C51" s="187"/>
      <c r="D51" s="156"/>
      <c r="E51" s="229"/>
      <c r="F51" s="229"/>
      <c r="G51" s="178"/>
      <c r="H51" s="178"/>
      <c r="I51" s="178"/>
      <c r="J51" s="178"/>
      <c r="K51" s="181"/>
      <c r="L51" s="66"/>
      <c r="M51" s="178"/>
      <c r="N51" s="185"/>
      <c r="O51" s="185"/>
      <c r="P51" s="185"/>
      <c r="Q51" s="185"/>
      <c r="R51" s="150"/>
      <c r="S51" s="171"/>
      <c r="T51" s="112"/>
      <c r="U51" s="112"/>
      <c r="V51" s="112"/>
    </row>
    <row r="52" spans="2:22" ht="88.5" customHeight="1" x14ac:dyDescent="0.3">
      <c r="B52" s="168" t="s">
        <v>17</v>
      </c>
      <c r="C52" s="166">
        <v>1</v>
      </c>
      <c r="D52" s="168" t="s">
        <v>46</v>
      </c>
      <c r="E52" s="166"/>
      <c r="F52" s="166"/>
      <c r="G52" s="182" t="s">
        <v>78</v>
      </c>
      <c r="H52" s="40" t="s">
        <v>15</v>
      </c>
      <c r="I52" s="40"/>
      <c r="J52" s="40"/>
      <c r="K52" s="44"/>
      <c r="L52" s="67"/>
      <c r="M52" s="40"/>
      <c r="N52" s="41">
        <f t="shared" ref="N52:S53" si="17">N53</f>
        <v>606.6</v>
      </c>
      <c r="O52" s="41">
        <f t="shared" si="17"/>
        <v>758.5</v>
      </c>
      <c r="P52" s="109">
        <f t="shared" si="17"/>
        <v>967.6</v>
      </c>
      <c r="Q52" s="41">
        <f t="shared" si="17"/>
        <v>1661.2</v>
      </c>
      <c r="R52" s="116">
        <f t="shared" si="17"/>
        <v>972.8</v>
      </c>
      <c r="S52" s="142">
        <f t="shared" si="17"/>
        <v>1199.4000000000001</v>
      </c>
      <c r="T52" s="116">
        <f t="shared" ref="T52:V53" si="18">T53</f>
        <v>792.8</v>
      </c>
      <c r="U52" s="116">
        <f t="shared" si="18"/>
        <v>792.8</v>
      </c>
      <c r="V52" s="116">
        <f t="shared" si="18"/>
        <v>792.8</v>
      </c>
    </row>
    <row r="53" spans="2:22" ht="102" customHeight="1" x14ac:dyDescent="0.3">
      <c r="B53" s="169"/>
      <c r="C53" s="167"/>
      <c r="D53" s="169"/>
      <c r="E53" s="167"/>
      <c r="F53" s="167"/>
      <c r="G53" s="183"/>
      <c r="H53" s="40" t="s">
        <v>32</v>
      </c>
      <c r="I53" s="40">
        <v>933</v>
      </c>
      <c r="J53" s="40">
        <v>10</v>
      </c>
      <c r="K53" s="44" t="s">
        <v>17</v>
      </c>
      <c r="L53" s="67" t="s">
        <v>80</v>
      </c>
      <c r="M53" s="40"/>
      <c r="N53" s="41">
        <f t="shared" si="17"/>
        <v>606.6</v>
      </c>
      <c r="O53" s="41">
        <f t="shared" si="17"/>
        <v>758.5</v>
      </c>
      <c r="P53" s="109">
        <f t="shared" si="17"/>
        <v>967.6</v>
      </c>
      <c r="Q53" s="41">
        <f t="shared" si="17"/>
        <v>1661.2</v>
      </c>
      <c r="R53" s="116">
        <f t="shared" si="17"/>
        <v>972.8</v>
      </c>
      <c r="S53" s="142">
        <f t="shared" si="17"/>
        <v>1199.4000000000001</v>
      </c>
      <c r="T53" s="116">
        <f t="shared" si="18"/>
        <v>792.8</v>
      </c>
      <c r="U53" s="116">
        <f t="shared" si="18"/>
        <v>792.8</v>
      </c>
      <c r="V53" s="116">
        <f t="shared" si="18"/>
        <v>792.8</v>
      </c>
    </row>
    <row r="54" spans="2:22" ht="74.25" customHeight="1" x14ac:dyDescent="0.3">
      <c r="B54" s="157" t="s">
        <v>17</v>
      </c>
      <c r="C54" s="186">
        <v>1</v>
      </c>
      <c r="D54" s="157" t="s">
        <v>46</v>
      </c>
      <c r="E54" s="186">
        <v>1</v>
      </c>
      <c r="F54" s="186"/>
      <c r="G54" s="174" t="s">
        <v>79</v>
      </c>
      <c r="H54" s="174" t="s">
        <v>32</v>
      </c>
      <c r="I54" s="174">
        <v>933</v>
      </c>
      <c r="J54" s="174">
        <v>10</v>
      </c>
      <c r="K54" s="179" t="s">
        <v>17</v>
      </c>
      <c r="L54" s="218" t="s">
        <v>80</v>
      </c>
      <c r="M54" s="174">
        <v>323</v>
      </c>
      <c r="N54" s="184">
        <v>606.6</v>
      </c>
      <c r="O54" s="184">
        <v>758.5</v>
      </c>
      <c r="P54" s="184">
        <v>967.6</v>
      </c>
      <c r="Q54" s="184">
        <v>1661.2</v>
      </c>
      <c r="R54" s="149">
        <v>972.8</v>
      </c>
      <c r="S54" s="170">
        <v>1199.4000000000001</v>
      </c>
      <c r="T54" s="149">
        <v>792.8</v>
      </c>
      <c r="U54" s="149">
        <v>792.8</v>
      </c>
      <c r="V54" s="149">
        <v>792.8</v>
      </c>
    </row>
    <row r="55" spans="2:22" ht="113.25" customHeight="1" x14ac:dyDescent="0.3">
      <c r="B55" s="159"/>
      <c r="C55" s="187"/>
      <c r="D55" s="159"/>
      <c r="E55" s="187"/>
      <c r="F55" s="187"/>
      <c r="G55" s="175"/>
      <c r="H55" s="175"/>
      <c r="I55" s="175"/>
      <c r="J55" s="175"/>
      <c r="K55" s="180"/>
      <c r="L55" s="220"/>
      <c r="M55" s="175"/>
      <c r="N55" s="185"/>
      <c r="O55" s="185"/>
      <c r="P55" s="185"/>
      <c r="Q55" s="185"/>
      <c r="R55" s="150"/>
      <c r="S55" s="171"/>
      <c r="T55" s="150"/>
      <c r="U55" s="150"/>
      <c r="V55" s="150"/>
    </row>
    <row r="56" spans="2:22" ht="12.75" customHeight="1" x14ac:dyDescent="0.3">
      <c r="B56" s="172" t="str">
        <f>B38</f>
        <v>04</v>
      </c>
      <c r="C56" s="173">
        <v>2</v>
      </c>
      <c r="D56" s="173"/>
      <c r="E56" s="173"/>
      <c r="F56" s="173"/>
      <c r="G56" s="165" t="s">
        <v>29</v>
      </c>
      <c r="H56" s="182" t="s">
        <v>15</v>
      </c>
      <c r="I56" s="182">
        <v>933</v>
      </c>
      <c r="J56" s="182"/>
      <c r="K56" s="182"/>
      <c r="L56" s="182"/>
      <c r="M56" s="182"/>
      <c r="N56" s="161">
        <f>N58+N60</f>
        <v>3160.3</v>
      </c>
      <c r="O56" s="161">
        <f>O58+O60</f>
        <v>3253.2</v>
      </c>
      <c r="P56" s="161">
        <f>P58+P60</f>
        <v>2872.5</v>
      </c>
      <c r="Q56" s="161">
        <f>Q58+Q59+Q60+Q61+Q62</f>
        <v>7680.2000000000007</v>
      </c>
      <c r="R56" s="154">
        <f>R58+R60+R59+R61+R62</f>
        <v>8136.9</v>
      </c>
      <c r="S56" s="163">
        <f>S58+S60+S59+S61+S62</f>
        <v>5769</v>
      </c>
      <c r="T56" s="154">
        <f t="shared" ref="T56:U56" si="19">T58+T59+T60+T61+T62</f>
        <v>5769</v>
      </c>
      <c r="U56" s="154">
        <f t="shared" si="19"/>
        <v>5769</v>
      </c>
      <c r="V56" s="154">
        <f>V58+V59+V60+V61+V62</f>
        <v>5975.2999999999993</v>
      </c>
    </row>
    <row r="57" spans="2:22" ht="11.25" customHeight="1" x14ac:dyDescent="0.3">
      <c r="B57" s="172"/>
      <c r="C57" s="173"/>
      <c r="D57" s="173"/>
      <c r="E57" s="173"/>
      <c r="F57" s="173"/>
      <c r="G57" s="165"/>
      <c r="H57" s="183"/>
      <c r="I57" s="183"/>
      <c r="J57" s="183"/>
      <c r="K57" s="183"/>
      <c r="L57" s="183"/>
      <c r="M57" s="183"/>
      <c r="N57" s="162"/>
      <c r="O57" s="162"/>
      <c r="P57" s="162"/>
      <c r="Q57" s="162"/>
      <c r="R57" s="155"/>
      <c r="S57" s="164"/>
      <c r="T57" s="155"/>
      <c r="U57" s="155"/>
      <c r="V57" s="155"/>
    </row>
    <row r="58" spans="2:22" ht="40.5" customHeight="1" x14ac:dyDescent="0.3">
      <c r="B58" s="172"/>
      <c r="C58" s="173"/>
      <c r="D58" s="173"/>
      <c r="E58" s="173"/>
      <c r="F58" s="173"/>
      <c r="G58" s="165"/>
      <c r="H58" s="40" t="s">
        <v>32</v>
      </c>
      <c r="I58" s="40">
        <v>933</v>
      </c>
      <c r="J58" s="40"/>
      <c r="K58" s="40"/>
      <c r="L58" s="40"/>
      <c r="M58" s="40"/>
      <c r="N58" s="41">
        <f>N64+N71+N82</f>
        <v>3120.3</v>
      </c>
      <c r="O58" s="41">
        <f>O64+O71+O82</f>
        <v>3253.2</v>
      </c>
      <c r="P58" s="109">
        <f>P64+P71+P82</f>
        <v>2872.5</v>
      </c>
      <c r="Q58" s="41">
        <f>Q64+Q71+Q82</f>
        <v>3118.8</v>
      </c>
      <c r="R58" s="116">
        <f>R64+R71+R82</f>
        <v>4333</v>
      </c>
      <c r="S58" s="142">
        <f>S71+S82+S64</f>
        <v>5069</v>
      </c>
      <c r="T58" s="116">
        <f t="shared" ref="T58:U58" si="20">T64+T71+T82</f>
        <v>5069</v>
      </c>
      <c r="U58" s="116">
        <f t="shared" si="20"/>
        <v>5069</v>
      </c>
      <c r="V58" s="116">
        <f>V64+V71+V82</f>
        <v>5275.2999999999993</v>
      </c>
    </row>
    <row r="59" spans="2:22" ht="72" customHeight="1" x14ac:dyDescent="0.3">
      <c r="B59" s="172"/>
      <c r="C59" s="173"/>
      <c r="D59" s="173"/>
      <c r="E59" s="173"/>
      <c r="F59" s="173"/>
      <c r="G59" s="165"/>
      <c r="H59" s="40" t="s">
        <v>138</v>
      </c>
      <c r="I59" s="40">
        <v>939</v>
      </c>
      <c r="J59" s="40"/>
      <c r="K59" s="40"/>
      <c r="L59" s="40"/>
      <c r="M59" s="40"/>
      <c r="N59" s="41">
        <v>0</v>
      </c>
      <c r="O59" s="41">
        <v>0</v>
      </c>
      <c r="P59" s="109">
        <v>0</v>
      </c>
      <c r="Q59" s="41">
        <f>Q94</f>
        <v>896.8</v>
      </c>
      <c r="R59" s="116">
        <f>R94</f>
        <v>675.4</v>
      </c>
      <c r="S59" s="142">
        <v>0</v>
      </c>
      <c r="T59" s="116">
        <v>0</v>
      </c>
      <c r="U59" s="116">
        <v>0</v>
      </c>
      <c r="V59" s="116">
        <v>0</v>
      </c>
    </row>
    <row r="60" spans="2:22" ht="44.25" customHeight="1" x14ac:dyDescent="0.3">
      <c r="B60" s="172"/>
      <c r="C60" s="173"/>
      <c r="D60" s="173"/>
      <c r="E60" s="173"/>
      <c r="F60" s="173"/>
      <c r="G60" s="165"/>
      <c r="H60" s="40" t="s">
        <v>51</v>
      </c>
      <c r="I60" s="40">
        <v>935</v>
      </c>
      <c r="J60" s="40"/>
      <c r="K60" s="40"/>
      <c r="L60" s="40"/>
      <c r="M60" s="40"/>
      <c r="N60" s="41">
        <f>N86</f>
        <v>40</v>
      </c>
      <c r="O60" s="41">
        <v>0</v>
      </c>
      <c r="P60" s="109">
        <v>0</v>
      </c>
      <c r="Q60" s="41">
        <v>0</v>
      </c>
      <c r="R60" s="116">
        <v>0</v>
      </c>
      <c r="S60" s="142">
        <v>170</v>
      </c>
      <c r="T60" s="116">
        <f t="shared" ref="T60:U60" si="21">T86</f>
        <v>0</v>
      </c>
      <c r="U60" s="116">
        <f t="shared" si="21"/>
        <v>0</v>
      </c>
      <c r="V60" s="116">
        <f>V86</f>
        <v>0</v>
      </c>
    </row>
    <row r="61" spans="2:22" ht="61.5" customHeight="1" x14ac:dyDescent="0.3">
      <c r="B61" s="172"/>
      <c r="C61" s="173"/>
      <c r="D61" s="173"/>
      <c r="E61" s="173"/>
      <c r="F61" s="173"/>
      <c r="G61" s="165"/>
      <c r="H61" s="40" t="s">
        <v>36</v>
      </c>
      <c r="I61" s="40">
        <v>941</v>
      </c>
      <c r="J61" s="40"/>
      <c r="K61" s="40"/>
      <c r="L61" s="40"/>
      <c r="M61" s="40"/>
      <c r="N61" s="41">
        <v>0</v>
      </c>
      <c r="O61" s="41">
        <v>0</v>
      </c>
      <c r="P61" s="109">
        <v>0</v>
      </c>
      <c r="Q61" s="41">
        <f>Q92</f>
        <v>1141.3</v>
      </c>
      <c r="R61" s="116">
        <f>R92</f>
        <v>3128.5</v>
      </c>
      <c r="S61" s="142">
        <f>S92</f>
        <v>530</v>
      </c>
      <c r="T61" s="116">
        <f t="shared" ref="T61:U61" si="22">T87+T92</f>
        <v>350</v>
      </c>
      <c r="U61" s="116">
        <f t="shared" si="22"/>
        <v>350</v>
      </c>
      <c r="V61" s="116">
        <f>V87+V92</f>
        <v>350</v>
      </c>
    </row>
    <row r="62" spans="2:22" ht="59.25" customHeight="1" x14ac:dyDescent="0.3">
      <c r="B62" s="172"/>
      <c r="C62" s="173"/>
      <c r="D62" s="173"/>
      <c r="E62" s="173"/>
      <c r="F62" s="173"/>
      <c r="G62" s="165"/>
      <c r="H62" s="40" t="s">
        <v>139</v>
      </c>
      <c r="I62" s="40">
        <v>938</v>
      </c>
      <c r="J62" s="43"/>
      <c r="K62" s="43"/>
      <c r="L62" s="43"/>
      <c r="M62" s="43"/>
      <c r="N62" s="42">
        <v>0</v>
      </c>
      <c r="O62" s="42">
        <v>0</v>
      </c>
      <c r="P62" s="109">
        <v>0</v>
      </c>
      <c r="Q62" s="41">
        <f>Q88+Q93+Q113</f>
        <v>2523.3000000000002</v>
      </c>
      <c r="R62" s="116">
        <f>R93</f>
        <v>0</v>
      </c>
      <c r="S62" s="142">
        <v>0</v>
      </c>
      <c r="T62" s="116">
        <f>T88+T93+T113</f>
        <v>350</v>
      </c>
      <c r="U62" s="116">
        <f>U88+U93+U113</f>
        <v>350</v>
      </c>
      <c r="V62" s="116">
        <f>V88+V93+V113</f>
        <v>350</v>
      </c>
    </row>
    <row r="63" spans="2:22" ht="87" customHeight="1" x14ac:dyDescent="0.3">
      <c r="B63" s="172" t="s">
        <v>17</v>
      </c>
      <c r="C63" s="172" t="s">
        <v>30</v>
      </c>
      <c r="D63" s="172" t="s">
        <v>18</v>
      </c>
      <c r="E63" s="172"/>
      <c r="F63" s="172"/>
      <c r="G63" s="165" t="s">
        <v>33</v>
      </c>
      <c r="H63" s="40" t="s">
        <v>15</v>
      </c>
      <c r="I63" s="40">
        <v>933</v>
      </c>
      <c r="J63" s="40"/>
      <c r="K63" s="44"/>
      <c r="L63" s="44"/>
      <c r="M63" s="40"/>
      <c r="N63" s="41">
        <v>363.2</v>
      </c>
      <c r="O63" s="41">
        <f t="shared" ref="O63:V63" si="23">O64</f>
        <v>334.2</v>
      </c>
      <c r="P63" s="109">
        <f t="shared" si="23"/>
        <v>0</v>
      </c>
      <c r="Q63" s="41">
        <f t="shared" si="23"/>
        <v>0</v>
      </c>
      <c r="R63" s="116">
        <f t="shared" si="23"/>
        <v>0</v>
      </c>
      <c r="S63" s="142">
        <f t="shared" si="23"/>
        <v>0</v>
      </c>
      <c r="T63" s="116">
        <f t="shared" si="23"/>
        <v>0</v>
      </c>
      <c r="U63" s="116">
        <f t="shared" si="23"/>
        <v>0</v>
      </c>
      <c r="V63" s="116">
        <f t="shared" si="23"/>
        <v>0</v>
      </c>
    </row>
    <row r="64" spans="2:22" ht="118.5" customHeight="1" x14ac:dyDescent="0.3">
      <c r="B64" s="172"/>
      <c r="C64" s="172"/>
      <c r="D64" s="172"/>
      <c r="E64" s="172"/>
      <c r="F64" s="172"/>
      <c r="G64" s="165"/>
      <c r="H64" s="40" t="s">
        <v>32</v>
      </c>
      <c r="I64" s="40">
        <v>933</v>
      </c>
      <c r="J64" s="40"/>
      <c r="K64" s="44"/>
      <c r="L64" s="44"/>
      <c r="M64" s="40"/>
      <c r="N64" s="41">
        <v>363.2</v>
      </c>
      <c r="O64" s="41">
        <f t="shared" ref="O64:V64" si="24">O66</f>
        <v>334.2</v>
      </c>
      <c r="P64" s="109">
        <f t="shared" si="24"/>
        <v>0</v>
      </c>
      <c r="Q64" s="41">
        <f t="shared" si="24"/>
        <v>0</v>
      </c>
      <c r="R64" s="116">
        <f t="shared" si="24"/>
        <v>0</v>
      </c>
      <c r="S64" s="142">
        <f t="shared" si="24"/>
        <v>0</v>
      </c>
      <c r="T64" s="116">
        <f t="shared" ref="T64:U64" si="25">T66</f>
        <v>0</v>
      </c>
      <c r="U64" s="116">
        <f t="shared" si="25"/>
        <v>0</v>
      </c>
      <c r="V64" s="116">
        <f t="shared" si="24"/>
        <v>0</v>
      </c>
    </row>
    <row r="65" spans="2:22" ht="27" hidden="1" customHeight="1" x14ac:dyDescent="0.25">
      <c r="B65" s="172"/>
      <c r="C65" s="172"/>
      <c r="D65" s="172"/>
      <c r="E65" s="172"/>
      <c r="F65" s="172"/>
      <c r="G65" s="165"/>
      <c r="H65" s="174" t="s">
        <v>32</v>
      </c>
      <c r="I65" s="174">
        <v>933</v>
      </c>
      <c r="J65" s="54" t="s">
        <v>17</v>
      </c>
      <c r="K65" s="55" t="s">
        <v>54</v>
      </c>
      <c r="L65" s="55" t="s">
        <v>55</v>
      </c>
      <c r="M65" s="54">
        <v>810</v>
      </c>
      <c r="N65" s="56">
        <v>0</v>
      </c>
      <c r="O65" s="56">
        <v>0</v>
      </c>
      <c r="P65" s="108"/>
      <c r="Q65" s="56"/>
      <c r="R65" s="117"/>
      <c r="S65" s="133"/>
      <c r="T65" s="115"/>
      <c r="U65" s="115"/>
      <c r="V65" s="115"/>
    </row>
    <row r="66" spans="2:22" ht="28.5" customHeight="1" x14ac:dyDescent="0.3">
      <c r="B66" s="156" t="s">
        <v>17</v>
      </c>
      <c r="C66" s="156" t="s">
        <v>30</v>
      </c>
      <c r="D66" s="156" t="s">
        <v>18</v>
      </c>
      <c r="E66" s="156" t="s">
        <v>31</v>
      </c>
      <c r="F66" s="156"/>
      <c r="G66" s="178" t="s">
        <v>87</v>
      </c>
      <c r="H66" s="217"/>
      <c r="I66" s="217"/>
      <c r="J66" s="174" t="s">
        <v>17</v>
      </c>
      <c r="K66" s="179" t="s">
        <v>54</v>
      </c>
      <c r="L66" s="218" t="s">
        <v>59</v>
      </c>
      <c r="M66" s="174">
        <v>811</v>
      </c>
      <c r="N66" s="184">
        <v>363.2</v>
      </c>
      <c r="O66" s="184">
        <v>334.2</v>
      </c>
      <c r="P66" s="184">
        <v>0</v>
      </c>
      <c r="Q66" s="184">
        <v>0</v>
      </c>
      <c r="R66" s="149">
        <v>0</v>
      </c>
      <c r="S66" s="170">
        <v>0</v>
      </c>
      <c r="T66" s="149">
        <v>0</v>
      </c>
      <c r="U66" s="149">
        <v>0</v>
      </c>
      <c r="V66" s="149">
        <v>0</v>
      </c>
    </row>
    <row r="67" spans="2:22" ht="205.5" customHeight="1" x14ac:dyDescent="0.3">
      <c r="B67" s="156"/>
      <c r="C67" s="156"/>
      <c r="D67" s="156"/>
      <c r="E67" s="156"/>
      <c r="F67" s="156"/>
      <c r="G67" s="178"/>
      <c r="H67" s="217"/>
      <c r="I67" s="217"/>
      <c r="J67" s="217"/>
      <c r="K67" s="202"/>
      <c r="L67" s="219"/>
      <c r="M67" s="217"/>
      <c r="N67" s="226"/>
      <c r="O67" s="226"/>
      <c r="P67" s="226"/>
      <c r="Q67" s="226"/>
      <c r="R67" s="151"/>
      <c r="S67" s="227"/>
      <c r="T67" s="151"/>
      <c r="U67" s="151"/>
      <c r="V67" s="151"/>
    </row>
    <row r="68" spans="2:22" ht="11.25" hidden="1" customHeight="1" x14ac:dyDescent="0.25">
      <c r="B68" s="156"/>
      <c r="C68" s="156"/>
      <c r="D68" s="156"/>
      <c r="E68" s="156"/>
      <c r="F68" s="156"/>
      <c r="G68" s="178"/>
      <c r="H68" s="175"/>
      <c r="I68" s="175"/>
      <c r="J68" s="175"/>
      <c r="K68" s="180"/>
      <c r="L68" s="220"/>
      <c r="M68" s="175"/>
      <c r="N68" s="185"/>
      <c r="O68" s="185"/>
      <c r="P68" s="185"/>
      <c r="Q68" s="185"/>
      <c r="R68" s="150"/>
      <c r="S68" s="171"/>
      <c r="T68" s="112"/>
      <c r="U68" s="112"/>
      <c r="V68" s="112"/>
    </row>
    <row r="69" spans="2:22" ht="23.25" hidden="1" customHeight="1" x14ac:dyDescent="0.25">
      <c r="B69" s="68"/>
      <c r="C69" s="68"/>
      <c r="D69" s="69"/>
      <c r="E69" s="69"/>
      <c r="F69" s="69"/>
      <c r="G69" s="70"/>
      <c r="H69" s="70" t="s">
        <v>51</v>
      </c>
      <c r="I69" s="71">
        <v>935</v>
      </c>
      <c r="J69" s="72" t="s">
        <v>17</v>
      </c>
      <c r="K69" s="72" t="s">
        <v>54</v>
      </c>
      <c r="L69" s="73" t="s">
        <v>68</v>
      </c>
      <c r="M69" s="71">
        <v>814</v>
      </c>
      <c r="N69" s="74">
        <v>0</v>
      </c>
      <c r="O69" s="74">
        <v>0</v>
      </c>
      <c r="P69" s="74"/>
      <c r="Q69" s="74"/>
      <c r="R69" s="117"/>
      <c r="S69" s="133"/>
      <c r="T69" s="115"/>
      <c r="U69" s="115"/>
      <c r="V69" s="115"/>
    </row>
    <row r="70" spans="2:22" ht="24.75" customHeight="1" x14ac:dyDescent="0.3">
      <c r="B70" s="168" t="s">
        <v>17</v>
      </c>
      <c r="C70" s="168" t="s">
        <v>30</v>
      </c>
      <c r="D70" s="168" t="s">
        <v>21</v>
      </c>
      <c r="E70" s="168"/>
      <c r="F70" s="168"/>
      <c r="G70" s="182" t="s">
        <v>34</v>
      </c>
      <c r="H70" s="40" t="s">
        <v>15</v>
      </c>
      <c r="I70" s="40">
        <f>I72</f>
        <v>933</v>
      </c>
      <c r="J70" s="40"/>
      <c r="K70" s="40"/>
      <c r="L70" s="40"/>
      <c r="M70" s="40"/>
      <c r="N70" s="41">
        <f t="shared" ref="N70:U70" si="26">N71</f>
        <v>650.70000000000005</v>
      </c>
      <c r="O70" s="41">
        <f t="shared" si="26"/>
        <v>763.1</v>
      </c>
      <c r="P70" s="109">
        <f t="shared" si="26"/>
        <v>828</v>
      </c>
      <c r="Q70" s="41">
        <f t="shared" si="26"/>
        <v>1028.8</v>
      </c>
      <c r="R70" s="116">
        <f t="shared" si="26"/>
        <v>1193</v>
      </c>
      <c r="S70" s="142">
        <f t="shared" si="26"/>
        <v>1129</v>
      </c>
      <c r="T70" s="116">
        <f t="shared" si="26"/>
        <v>1129</v>
      </c>
      <c r="U70" s="116">
        <f t="shared" si="26"/>
        <v>1129</v>
      </c>
      <c r="V70" s="116">
        <f>V71</f>
        <v>1232.0999999999999</v>
      </c>
    </row>
    <row r="71" spans="2:22" ht="28.5" customHeight="1" x14ac:dyDescent="0.3">
      <c r="B71" s="221"/>
      <c r="C71" s="221"/>
      <c r="D71" s="221"/>
      <c r="E71" s="221"/>
      <c r="F71" s="221"/>
      <c r="G71" s="225"/>
      <c r="H71" s="40" t="s">
        <v>32</v>
      </c>
      <c r="I71" s="40">
        <v>933</v>
      </c>
      <c r="J71" s="40"/>
      <c r="K71" s="40"/>
      <c r="L71" s="40"/>
      <c r="M71" s="40"/>
      <c r="N71" s="41">
        <f>N73+N78</f>
        <v>650.70000000000005</v>
      </c>
      <c r="O71" s="41">
        <f>O73+O78</f>
        <v>763.1</v>
      </c>
      <c r="P71" s="109">
        <f>SUM(P73+P78)</f>
        <v>828</v>
      </c>
      <c r="Q71" s="41">
        <f>SUM(Q73+Q78)</f>
        <v>1028.8</v>
      </c>
      <c r="R71" s="116">
        <f>SUM(R73+R78)</f>
        <v>1193</v>
      </c>
      <c r="S71" s="142">
        <f>SUM(S73+S78)</f>
        <v>1129</v>
      </c>
      <c r="T71" s="116">
        <f t="shared" ref="T71:U71" si="27">T73+T78</f>
        <v>1129</v>
      </c>
      <c r="U71" s="116">
        <f t="shared" si="27"/>
        <v>1129</v>
      </c>
      <c r="V71" s="116">
        <f>V73+V78</f>
        <v>1232.0999999999999</v>
      </c>
    </row>
    <row r="72" spans="2:22" ht="21.75" hidden="1" customHeight="1" x14ac:dyDescent="0.25">
      <c r="B72" s="169"/>
      <c r="C72" s="169"/>
      <c r="D72" s="169"/>
      <c r="E72" s="169"/>
      <c r="F72" s="169"/>
      <c r="G72" s="183"/>
      <c r="H72" s="54"/>
      <c r="I72" s="178">
        <v>933</v>
      </c>
      <c r="J72" s="178">
        <v>10</v>
      </c>
      <c r="K72" s="181" t="s">
        <v>19</v>
      </c>
      <c r="L72" s="55" t="s">
        <v>53</v>
      </c>
      <c r="M72" s="54"/>
      <c r="N72" s="56">
        <v>0</v>
      </c>
      <c r="O72" s="56">
        <v>0</v>
      </c>
      <c r="P72" s="108">
        <v>0</v>
      </c>
      <c r="Q72" s="56">
        <v>0</v>
      </c>
      <c r="R72" s="117">
        <v>0</v>
      </c>
      <c r="S72" s="133">
        <v>0</v>
      </c>
      <c r="T72" s="117">
        <v>0</v>
      </c>
      <c r="U72" s="117">
        <v>0</v>
      </c>
      <c r="V72" s="117">
        <v>0</v>
      </c>
    </row>
    <row r="73" spans="2:22" ht="9.75" customHeight="1" x14ac:dyDescent="0.3">
      <c r="B73" s="156" t="s">
        <v>17</v>
      </c>
      <c r="C73" s="156" t="s">
        <v>30</v>
      </c>
      <c r="D73" s="156" t="s">
        <v>21</v>
      </c>
      <c r="E73" s="156" t="s">
        <v>31</v>
      </c>
      <c r="F73" s="156"/>
      <c r="G73" s="178" t="s">
        <v>88</v>
      </c>
      <c r="H73" s="178" t="s">
        <v>32</v>
      </c>
      <c r="I73" s="178"/>
      <c r="J73" s="178"/>
      <c r="K73" s="181"/>
      <c r="L73" s="179" t="s">
        <v>62</v>
      </c>
      <c r="M73" s="174">
        <v>321</v>
      </c>
      <c r="N73" s="184">
        <v>60</v>
      </c>
      <c r="O73" s="184">
        <v>56.1</v>
      </c>
      <c r="P73" s="184">
        <v>13</v>
      </c>
      <c r="Q73" s="184">
        <v>22.5</v>
      </c>
      <c r="R73" s="149">
        <v>20</v>
      </c>
      <c r="S73" s="170">
        <v>20</v>
      </c>
      <c r="T73" s="149">
        <v>20</v>
      </c>
      <c r="U73" s="149">
        <v>20</v>
      </c>
      <c r="V73" s="149">
        <v>20</v>
      </c>
    </row>
    <row r="74" spans="2:22" ht="8.25" customHeight="1" x14ac:dyDescent="0.3">
      <c r="B74" s="156"/>
      <c r="C74" s="156"/>
      <c r="D74" s="156"/>
      <c r="E74" s="156"/>
      <c r="F74" s="156"/>
      <c r="G74" s="178"/>
      <c r="H74" s="178"/>
      <c r="I74" s="178"/>
      <c r="J74" s="178"/>
      <c r="K74" s="181"/>
      <c r="L74" s="202"/>
      <c r="M74" s="217"/>
      <c r="N74" s="226"/>
      <c r="O74" s="226"/>
      <c r="P74" s="226"/>
      <c r="Q74" s="226"/>
      <c r="R74" s="151"/>
      <c r="S74" s="227"/>
      <c r="T74" s="151"/>
      <c r="U74" s="151"/>
      <c r="V74" s="151"/>
    </row>
    <row r="75" spans="2:22" ht="20.25" customHeight="1" x14ac:dyDescent="0.3">
      <c r="B75" s="156"/>
      <c r="C75" s="156"/>
      <c r="D75" s="156"/>
      <c r="E75" s="156"/>
      <c r="F75" s="156"/>
      <c r="G75" s="178"/>
      <c r="H75" s="178"/>
      <c r="I75" s="178"/>
      <c r="J75" s="178"/>
      <c r="K75" s="181"/>
      <c r="L75" s="202"/>
      <c r="M75" s="217"/>
      <c r="N75" s="226"/>
      <c r="O75" s="226"/>
      <c r="P75" s="226"/>
      <c r="Q75" s="226"/>
      <c r="R75" s="151"/>
      <c r="S75" s="227"/>
      <c r="T75" s="151"/>
      <c r="U75" s="151"/>
      <c r="V75" s="151"/>
    </row>
    <row r="76" spans="2:22" ht="39.75" customHeight="1" x14ac:dyDescent="0.3">
      <c r="B76" s="156"/>
      <c r="C76" s="156"/>
      <c r="D76" s="156"/>
      <c r="E76" s="156"/>
      <c r="F76" s="156"/>
      <c r="G76" s="178"/>
      <c r="H76" s="178"/>
      <c r="I76" s="178"/>
      <c r="J76" s="178"/>
      <c r="K76" s="181"/>
      <c r="L76" s="202"/>
      <c r="M76" s="217"/>
      <c r="N76" s="226"/>
      <c r="O76" s="226"/>
      <c r="P76" s="226"/>
      <c r="Q76" s="226"/>
      <c r="R76" s="151"/>
      <c r="S76" s="227"/>
      <c r="T76" s="151"/>
      <c r="U76" s="151"/>
      <c r="V76" s="151"/>
    </row>
    <row r="77" spans="2:22" ht="19.5" hidden="1" customHeight="1" x14ac:dyDescent="0.25">
      <c r="B77" s="156"/>
      <c r="C77" s="156"/>
      <c r="D77" s="156"/>
      <c r="E77" s="156"/>
      <c r="F77" s="156"/>
      <c r="G77" s="178"/>
      <c r="H77" s="178"/>
      <c r="I77" s="178"/>
      <c r="J77" s="178"/>
      <c r="K77" s="181"/>
      <c r="L77" s="202"/>
      <c r="M77" s="217"/>
      <c r="N77" s="226"/>
      <c r="O77" s="226"/>
      <c r="P77" s="226"/>
      <c r="Q77" s="226"/>
      <c r="R77" s="151"/>
      <c r="S77" s="227"/>
      <c r="T77" s="150"/>
      <c r="U77" s="150"/>
      <c r="V77" s="150"/>
    </row>
    <row r="78" spans="2:22" ht="24.75" customHeight="1" x14ac:dyDescent="0.3">
      <c r="B78" s="157" t="s">
        <v>17</v>
      </c>
      <c r="C78" s="157" t="s">
        <v>30</v>
      </c>
      <c r="D78" s="157" t="s">
        <v>21</v>
      </c>
      <c r="E78" s="157" t="s">
        <v>30</v>
      </c>
      <c r="F78" s="157"/>
      <c r="G78" s="174" t="s">
        <v>45</v>
      </c>
      <c r="H78" s="174" t="s">
        <v>32</v>
      </c>
      <c r="I78" s="174">
        <v>933</v>
      </c>
      <c r="J78" s="174">
        <v>10</v>
      </c>
      <c r="K78" s="179" t="s">
        <v>19</v>
      </c>
      <c r="L78" s="218" t="s">
        <v>61</v>
      </c>
      <c r="M78" s="174">
        <v>330</v>
      </c>
      <c r="N78" s="184">
        <v>590.70000000000005</v>
      </c>
      <c r="O78" s="184">
        <v>707</v>
      </c>
      <c r="P78" s="184">
        <v>815</v>
      </c>
      <c r="Q78" s="184">
        <v>1006.3</v>
      </c>
      <c r="R78" s="149">
        <v>1173</v>
      </c>
      <c r="S78" s="170">
        <v>1109</v>
      </c>
      <c r="T78" s="149">
        <v>1109</v>
      </c>
      <c r="U78" s="149">
        <v>1109</v>
      </c>
      <c r="V78" s="149">
        <v>1212.0999999999999</v>
      </c>
    </row>
    <row r="79" spans="2:22" ht="24.75" customHeight="1" x14ac:dyDescent="0.3">
      <c r="B79" s="158"/>
      <c r="C79" s="158"/>
      <c r="D79" s="158"/>
      <c r="E79" s="158"/>
      <c r="F79" s="158"/>
      <c r="G79" s="217"/>
      <c r="H79" s="217"/>
      <c r="I79" s="217"/>
      <c r="J79" s="217"/>
      <c r="K79" s="202"/>
      <c r="L79" s="219"/>
      <c r="M79" s="217"/>
      <c r="N79" s="226"/>
      <c r="O79" s="226"/>
      <c r="P79" s="226"/>
      <c r="Q79" s="226"/>
      <c r="R79" s="151"/>
      <c r="S79" s="227"/>
      <c r="T79" s="151"/>
      <c r="U79" s="151"/>
      <c r="V79" s="151"/>
    </row>
    <row r="80" spans="2:22" ht="21.75" customHeight="1" x14ac:dyDescent="0.3">
      <c r="B80" s="158"/>
      <c r="C80" s="158"/>
      <c r="D80" s="158"/>
      <c r="E80" s="158"/>
      <c r="F80" s="158"/>
      <c r="G80" s="217"/>
      <c r="H80" s="217"/>
      <c r="I80" s="175"/>
      <c r="J80" s="175"/>
      <c r="K80" s="180"/>
      <c r="L80" s="220"/>
      <c r="M80" s="175"/>
      <c r="N80" s="185"/>
      <c r="O80" s="185"/>
      <c r="P80" s="185"/>
      <c r="Q80" s="185"/>
      <c r="R80" s="150"/>
      <c r="S80" s="171"/>
      <c r="T80" s="150"/>
      <c r="U80" s="150"/>
      <c r="V80" s="150"/>
    </row>
    <row r="81" spans="2:35" ht="36.75" customHeight="1" x14ac:dyDescent="0.3">
      <c r="B81" s="168" t="s">
        <v>17</v>
      </c>
      <c r="C81" s="168" t="s">
        <v>30</v>
      </c>
      <c r="D81" s="168" t="s">
        <v>19</v>
      </c>
      <c r="E81" s="168"/>
      <c r="F81" s="168"/>
      <c r="G81" s="182" t="s">
        <v>47</v>
      </c>
      <c r="H81" s="40" t="s">
        <v>15</v>
      </c>
      <c r="I81" s="40">
        <v>933</v>
      </c>
      <c r="J81" s="40"/>
      <c r="K81" s="40"/>
      <c r="L81" s="44"/>
      <c r="M81" s="40"/>
      <c r="N81" s="41">
        <v>2106.4</v>
      </c>
      <c r="O81" s="41">
        <f t="shared" ref="O81:V81" si="28">O82</f>
        <v>2155.9</v>
      </c>
      <c r="P81" s="109">
        <f t="shared" si="28"/>
        <v>2044.5</v>
      </c>
      <c r="Q81" s="41">
        <f t="shared" si="28"/>
        <v>2090</v>
      </c>
      <c r="R81" s="116">
        <f t="shared" si="28"/>
        <v>3140</v>
      </c>
      <c r="S81" s="142">
        <f t="shared" si="28"/>
        <v>3940</v>
      </c>
      <c r="T81" s="117">
        <f t="shared" si="28"/>
        <v>3940</v>
      </c>
      <c r="U81" s="117">
        <f t="shared" si="28"/>
        <v>3940</v>
      </c>
      <c r="V81" s="117">
        <f t="shared" si="28"/>
        <v>4043.2</v>
      </c>
    </row>
    <row r="82" spans="2:35" ht="35.25" customHeight="1" x14ac:dyDescent="0.3">
      <c r="B82" s="221"/>
      <c r="C82" s="221"/>
      <c r="D82" s="221"/>
      <c r="E82" s="221"/>
      <c r="F82" s="221"/>
      <c r="G82" s="225"/>
      <c r="H82" s="40" t="s">
        <v>32</v>
      </c>
      <c r="I82" s="40">
        <v>933</v>
      </c>
      <c r="J82" s="40"/>
      <c r="K82" s="40"/>
      <c r="L82" s="44"/>
      <c r="M82" s="40"/>
      <c r="N82" s="41">
        <v>2106.4</v>
      </c>
      <c r="O82" s="41">
        <f t="shared" ref="O82:V82" si="29">O84</f>
        <v>2155.9</v>
      </c>
      <c r="P82" s="109">
        <f t="shared" si="29"/>
        <v>2044.5</v>
      </c>
      <c r="Q82" s="41">
        <f t="shared" si="29"/>
        <v>2090</v>
      </c>
      <c r="R82" s="116">
        <f t="shared" si="29"/>
        <v>3140</v>
      </c>
      <c r="S82" s="142">
        <f t="shared" si="29"/>
        <v>3940</v>
      </c>
      <c r="T82" s="117">
        <f t="shared" ref="T82:U82" si="30">T84</f>
        <v>3940</v>
      </c>
      <c r="U82" s="117">
        <f t="shared" si="30"/>
        <v>3940</v>
      </c>
      <c r="V82" s="117">
        <f t="shared" si="29"/>
        <v>4043.2</v>
      </c>
    </row>
    <row r="83" spans="2:35" ht="9.75" hidden="1" customHeight="1" x14ac:dyDescent="0.25">
      <c r="B83" s="169"/>
      <c r="C83" s="169"/>
      <c r="D83" s="169"/>
      <c r="E83" s="169"/>
      <c r="F83" s="169"/>
      <c r="G83" s="183"/>
      <c r="H83" s="75"/>
      <c r="I83" s="174">
        <v>933</v>
      </c>
      <c r="J83" s="174">
        <v>10</v>
      </c>
      <c r="K83" s="179" t="s">
        <v>18</v>
      </c>
      <c r="L83" s="55" t="s">
        <v>56</v>
      </c>
      <c r="M83" s="174">
        <v>312</v>
      </c>
      <c r="N83" s="56">
        <v>0</v>
      </c>
      <c r="O83" s="56">
        <v>0</v>
      </c>
      <c r="P83" s="108"/>
      <c r="Q83" s="56"/>
      <c r="R83" s="117"/>
      <c r="S83" s="133"/>
      <c r="T83" s="115"/>
      <c r="U83" s="115"/>
      <c r="V83" s="115"/>
    </row>
    <row r="84" spans="2:35" ht="75" customHeight="1" x14ac:dyDescent="0.3">
      <c r="B84" s="156" t="s">
        <v>17</v>
      </c>
      <c r="C84" s="157" t="s">
        <v>30</v>
      </c>
      <c r="D84" s="157" t="s">
        <v>19</v>
      </c>
      <c r="E84" s="157" t="s">
        <v>31</v>
      </c>
      <c r="F84" s="157"/>
      <c r="G84" s="174" t="s">
        <v>96</v>
      </c>
      <c r="H84" s="174" t="s">
        <v>32</v>
      </c>
      <c r="I84" s="217"/>
      <c r="J84" s="217"/>
      <c r="K84" s="202"/>
      <c r="L84" s="179" t="s">
        <v>100</v>
      </c>
      <c r="M84" s="217"/>
      <c r="N84" s="184">
        <v>2106.4</v>
      </c>
      <c r="O84" s="184">
        <v>2155.9</v>
      </c>
      <c r="P84" s="184">
        <v>2044.5</v>
      </c>
      <c r="Q84" s="184">
        <v>2090</v>
      </c>
      <c r="R84" s="149">
        <v>3140</v>
      </c>
      <c r="S84" s="170">
        <v>3940</v>
      </c>
      <c r="T84" s="149">
        <v>3940</v>
      </c>
      <c r="U84" s="149">
        <v>3940</v>
      </c>
      <c r="V84" s="149">
        <v>4043.2</v>
      </c>
    </row>
    <row r="85" spans="2:35" ht="99.75" customHeight="1" x14ac:dyDescent="0.3">
      <c r="B85" s="156"/>
      <c r="C85" s="159"/>
      <c r="D85" s="159"/>
      <c r="E85" s="159"/>
      <c r="F85" s="159"/>
      <c r="G85" s="175"/>
      <c r="H85" s="175"/>
      <c r="I85" s="175"/>
      <c r="J85" s="175"/>
      <c r="K85" s="180"/>
      <c r="L85" s="180"/>
      <c r="M85" s="175"/>
      <c r="N85" s="185"/>
      <c r="O85" s="185"/>
      <c r="P85" s="185"/>
      <c r="Q85" s="185"/>
      <c r="R85" s="150"/>
      <c r="S85" s="171"/>
      <c r="T85" s="150"/>
      <c r="U85" s="150"/>
      <c r="V85" s="150"/>
    </row>
    <row r="86" spans="2:35" ht="42" customHeight="1" x14ac:dyDescent="0.3">
      <c r="B86" s="168" t="s">
        <v>17</v>
      </c>
      <c r="C86" s="168" t="s">
        <v>30</v>
      </c>
      <c r="D86" s="168" t="s">
        <v>17</v>
      </c>
      <c r="E86" s="168"/>
      <c r="F86" s="168"/>
      <c r="G86" s="222" t="s">
        <v>103</v>
      </c>
      <c r="H86" s="76" t="s">
        <v>51</v>
      </c>
      <c r="I86" s="40">
        <v>935</v>
      </c>
      <c r="J86" s="44" t="s">
        <v>17</v>
      </c>
      <c r="K86" s="44" t="s">
        <v>105</v>
      </c>
      <c r="L86" s="44" t="s">
        <v>107</v>
      </c>
      <c r="M86" s="40">
        <v>244</v>
      </c>
      <c r="N86" s="41">
        <v>40</v>
      </c>
      <c r="O86" s="41">
        <v>0</v>
      </c>
      <c r="P86" s="109">
        <v>0</v>
      </c>
      <c r="Q86" s="41">
        <v>0</v>
      </c>
      <c r="R86" s="116">
        <v>0</v>
      </c>
      <c r="S86" s="142">
        <v>0</v>
      </c>
      <c r="T86" s="116">
        <v>0</v>
      </c>
      <c r="U86" s="116">
        <v>0</v>
      </c>
      <c r="V86" s="116">
        <v>0</v>
      </c>
    </row>
    <row r="87" spans="2:35" ht="57" customHeight="1" x14ac:dyDescent="0.3">
      <c r="B87" s="221"/>
      <c r="C87" s="221"/>
      <c r="D87" s="221"/>
      <c r="E87" s="221"/>
      <c r="F87" s="221"/>
      <c r="G87" s="223"/>
      <c r="H87" s="76" t="s">
        <v>36</v>
      </c>
      <c r="I87" s="40">
        <v>941</v>
      </c>
      <c r="J87" s="44" t="s">
        <v>129</v>
      </c>
      <c r="K87" s="44" t="s">
        <v>19</v>
      </c>
      <c r="L87" s="44" t="s">
        <v>130</v>
      </c>
      <c r="M87" s="40">
        <v>0</v>
      </c>
      <c r="N87" s="41">
        <v>0</v>
      </c>
      <c r="O87" s="41">
        <v>0</v>
      </c>
      <c r="P87" s="109">
        <v>0</v>
      </c>
      <c r="Q87" s="41">
        <v>0</v>
      </c>
      <c r="R87" s="116">
        <v>0</v>
      </c>
      <c r="S87" s="142">
        <v>0</v>
      </c>
      <c r="T87" s="116">
        <v>0</v>
      </c>
      <c r="U87" s="116">
        <v>0</v>
      </c>
      <c r="V87" s="116">
        <v>0</v>
      </c>
    </row>
    <row r="88" spans="2:35" ht="81" customHeight="1" thickBot="1" x14ac:dyDescent="0.35">
      <c r="B88" s="169"/>
      <c r="C88" s="169"/>
      <c r="D88" s="169"/>
      <c r="E88" s="169"/>
      <c r="F88" s="169"/>
      <c r="G88" s="224"/>
      <c r="H88" s="76" t="s">
        <v>139</v>
      </c>
      <c r="I88" s="40">
        <v>938</v>
      </c>
      <c r="J88" s="44" t="s">
        <v>54</v>
      </c>
      <c r="K88" s="44" t="s">
        <v>18</v>
      </c>
      <c r="L88" s="44" t="s">
        <v>130</v>
      </c>
      <c r="M88" s="40">
        <v>200</v>
      </c>
      <c r="N88" s="41">
        <v>0</v>
      </c>
      <c r="O88" s="41">
        <v>0</v>
      </c>
      <c r="P88" s="109">
        <v>0</v>
      </c>
      <c r="Q88" s="41">
        <v>0</v>
      </c>
      <c r="R88" s="116">
        <v>0</v>
      </c>
      <c r="S88" s="142">
        <v>0</v>
      </c>
      <c r="T88" s="116">
        <v>0</v>
      </c>
      <c r="U88" s="116">
        <v>0</v>
      </c>
      <c r="V88" s="116">
        <v>0</v>
      </c>
    </row>
    <row r="89" spans="2:35" ht="55.5" customHeight="1" x14ac:dyDescent="0.3">
      <c r="B89" s="157" t="s">
        <v>17</v>
      </c>
      <c r="C89" s="157" t="s">
        <v>30</v>
      </c>
      <c r="D89" s="157" t="s">
        <v>17</v>
      </c>
      <c r="E89" s="157" t="s">
        <v>31</v>
      </c>
      <c r="F89" s="157"/>
      <c r="G89" s="214" t="s">
        <v>104</v>
      </c>
      <c r="H89" s="77" t="s">
        <v>51</v>
      </c>
      <c r="I89" s="54">
        <v>935</v>
      </c>
      <c r="J89" s="55" t="s">
        <v>17</v>
      </c>
      <c r="K89" s="55" t="s">
        <v>105</v>
      </c>
      <c r="L89" s="55" t="s">
        <v>107</v>
      </c>
      <c r="M89" s="54">
        <v>244</v>
      </c>
      <c r="N89" s="56">
        <v>40</v>
      </c>
      <c r="O89" s="56">
        <v>0</v>
      </c>
      <c r="P89" s="108">
        <v>0</v>
      </c>
      <c r="Q89" s="56">
        <v>0</v>
      </c>
      <c r="R89" s="117">
        <v>0</v>
      </c>
      <c r="S89" s="133">
        <v>0</v>
      </c>
      <c r="T89" s="117">
        <v>0</v>
      </c>
      <c r="U89" s="117">
        <v>0</v>
      </c>
      <c r="V89" s="117">
        <v>0</v>
      </c>
    </row>
    <row r="90" spans="2:35" ht="63.75" customHeight="1" x14ac:dyDescent="0.3">
      <c r="B90" s="158"/>
      <c r="C90" s="158"/>
      <c r="D90" s="158"/>
      <c r="E90" s="158"/>
      <c r="F90" s="158"/>
      <c r="G90" s="215"/>
      <c r="H90" s="77" t="s">
        <v>36</v>
      </c>
      <c r="I90" s="54">
        <v>941</v>
      </c>
      <c r="J90" s="55" t="s">
        <v>129</v>
      </c>
      <c r="K90" s="55" t="s">
        <v>19</v>
      </c>
      <c r="L90" s="55" t="s">
        <v>130</v>
      </c>
      <c r="M90" s="54">
        <v>0</v>
      </c>
      <c r="N90" s="56">
        <v>0</v>
      </c>
      <c r="O90" s="56">
        <v>0</v>
      </c>
      <c r="P90" s="108">
        <v>0</v>
      </c>
      <c r="Q90" s="56">
        <v>0</v>
      </c>
      <c r="R90" s="117">
        <v>0</v>
      </c>
      <c r="S90" s="133">
        <v>0</v>
      </c>
      <c r="T90" s="117">
        <v>0</v>
      </c>
      <c r="U90" s="117">
        <v>0</v>
      </c>
      <c r="V90" s="117">
        <v>0</v>
      </c>
    </row>
    <row r="91" spans="2:35" ht="74.25" customHeight="1" x14ac:dyDescent="0.3">
      <c r="B91" s="159"/>
      <c r="C91" s="159"/>
      <c r="D91" s="159"/>
      <c r="E91" s="159"/>
      <c r="F91" s="159"/>
      <c r="G91" s="216"/>
      <c r="H91" s="77" t="s">
        <v>139</v>
      </c>
      <c r="I91" s="54">
        <v>938</v>
      </c>
      <c r="J91" s="55" t="s">
        <v>54</v>
      </c>
      <c r="K91" s="55" t="s">
        <v>18</v>
      </c>
      <c r="L91" s="55" t="s">
        <v>130</v>
      </c>
      <c r="M91" s="54">
        <v>200</v>
      </c>
      <c r="N91" s="56">
        <v>0</v>
      </c>
      <c r="O91" s="56">
        <v>0</v>
      </c>
      <c r="P91" s="108">
        <v>0</v>
      </c>
      <c r="Q91" s="56">
        <v>0</v>
      </c>
      <c r="R91" s="117">
        <v>0</v>
      </c>
      <c r="S91" s="133">
        <v>0</v>
      </c>
      <c r="T91" s="117">
        <v>0</v>
      </c>
      <c r="U91" s="117">
        <v>0</v>
      </c>
      <c r="V91" s="117">
        <v>0</v>
      </c>
      <c r="X91" s="139"/>
    </row>
    <row r="92" spans="2:35" s="33" customFormat="1" ht="55.5" customHeight="1" x14ac:dyDescent="0.3">
      <c r="B92" s="209" t="s">
        <v>17</v>
      </c>
      <c r="C92" s="209" t="s">
        <v>30</v>
      </c>
      <c r="D92" s="192" t="s">
        <v>46</v>
      </c>
      <c r="E92" s="192"/>
      <c r="F92" s="192"/>
      <c r="G92" s="213" t="s">
        <v>125</v>
      </c>
      <c r="H92" s="78" t="s">
        <v>36</v>
      </c>
      <c r="I92" s="78">
        <v>941</v>
      </c>
      <c r="J92" s="79" t="s">
        <v>129</v>
      </c>
      <c r="K92" s="79" t="s">
        <v>19</v>
      </c>
      <c r="L92" s="79"/>
      <c r="M92" s="78"/>
      <c r="N92" s="80">
        <v>0</v>
      </c>
      <c r="O92" s="80">
        <v>0</v>
      </c>
      <c r="P92" s="81">
        <v>0</v>
      </c>
      <c r="Q92" s="81">
        <f>Q98+Q99</f>
        <v>1141.3</v>
      </c>
      <c r="R92" s="127">
        <f>R98+R99+R100+R101+R102+R103</f>
        <v>3128.5</v>
      </c>
      <c r="S92" s="146">
        <v>530</v>
      </c>
      <c r="T92" s="127">
        <v>350</v>
      </c>
      <c r="U92" s="127">
        <f>U98+U99+U100+U101+U102+U103</f>
        <v>350</v>
      </c>
      <c r="V92" s="127">
        <f>V98+V99+V100+V101+V102+V103</f>
        <v>350</v>
      </c>
      <c r="X92" s="140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</row>
    <row r="93" spans="2:35" s="33" customFormat="1" ht="47.25" customHeight="1" x14ac:dyDescent="0.3">
      <c r="B93" s="210"/>
      <c r="C93" s="210"/>
      <c r="D93" s="199"/>
      <c r="E93" s="199"/>
      <c r="F93" s="199"/>
      <c r="G93" s="199"/>
      <c r="H93" s="83" t="s">
        <v>139</v>
      </c>
      <c r="I93" s="83">
        <v>938</v>
      </c>
      <c r="J93" s="84"/>
      <c r="K93" s="84" t="s">
        <v>18</v>
      </c>
      <c r="L93" s="84"/>
      <c r="M93" s="83"/>
      <c r="N93" s="85">
        <v>0</v>
      </c>
      <c r="O93" s="85">
        <v>0</v>
      </c>
      <c r="P93" s="82">
        <v>0</v>
      </c>
      <c r="Q93" s="82">
        <f>Q105+Q106+Q107+Q108</f>
        <v>2223.3000000000002</v>
      </c>
      <c r="R93" s="127">
        <v>0</v>
      </c>
      <c r="S93" s="146">
        <f>S104+S105+S106+S107+S108</f>
        <v>0</v>
      </c>
      <c r="T93" s="127">
        <f t="shared" ref="T93:U93" si="31">T104+T105+T106+T107+T108</f>
        <v>350</v>
      </c>
      <c r="U93" s="127">
        <f t="shared" si="31"/>
        <v>350</v>
      </c>
      <c r="V93" s="127">
        <f>V104+V105+V106+V107+V108</f>
        <v>350</v>
      </c>
      <c r="X93" s="140"/>
      <c r="Y93" s="137"/>
      <c r="Z93" s="137"/>
      <c r="AA93" s="137"/>
      <c r="AB93" s="137"/>
      <c r="AC93" s="137"/>
      <c r="AD93" s="137"/>
      <c r="AE93" s="137"/>
      <c r="AF93" s="137"/>
      <c r="AG93" s="137"/>
      <c r="AH93" s="137"/>
      <c r="AI93" s="137"/>
    </row>
    <row r="94" spans="2:35" s="33" customFormat="1" ht="60" customHeight="1" x14ac:dyDescent="0.3">
      <c r="B94" s="210"/>
      <c r="C94" s="210"/>
      <c r="D94" s="199"/>
      <c r="E94" s="199"/>
      <c r="F94" s="199"/>
      <c r="G94" s="199"/>
      <c r="H94" s="83" t="s">
        <v>138</v>
      </c>
      <c r="I94" s="84" t="s">
        <v>140</v>
      </c>
      <c r="J94" s="84" t="s">
        <v>18</v>
      </c>
      <c r="K94" s="84" t="s">
        <v>141</v>
      </c>
      <c r="L94" s="84"/>
      <c r="M94" s="82"/>
      <c r="N94" s="82">
        <v>0</v>
      </c>
      <c r="O94" s="82">
        <v>0</v>
      </c>
      <c r="P94" s="82">
        <v>0</v>
      </c>
      <c r="Q94" s="82">
        <f>Q109+Q110</f>
        <v>896.8</v>
      </c>
      <c r="R94" s="127">
        <f>R109+R110</f>
        <v>675.4</v>
      </c>
      <c r="S94" s="146">
        <v>0</v>
      </c>
      <c r="T94" s="127">
        <v>0</v>
      </c>
      <c r="U94" s="127">
        <v>0</v>
      </c>
      <c r="V94" s="127">
        <v>0</v>
      </c>
      <c r="X94" s="140"/>
      <c r="Y94" s="137"/>
      <c r="Z94" s="137"/>
      <c r="AA94" s="137"/>
      <c r="AB94" s="137"/>
      <c r="AC94" s="137"/>
      <c r="AD94" s="137"/>
      <c r="AE94" s="137"/>
      <c r="AF94" s="137"/>
      <c r="AG94" s="137"/>
      <c r="AH94" s="137"/>
      <c r="AI94" s="137"/>
    </row>
    <row r="95" spans="2:35" s="33" customFormat="1" ht="50.25" customHeight="1" x14ac:dyDescent="0.3">
      <c r="B95" s="211"/>
      <c r="C95" s="211"/>
      <c r="D95" s="212"/>
      <c r="E95" s="212"/>
      <c r="F95" s="212"/>
      <c r="G95" s="212"/>
      <c r="H95" s="76" t="s">
        <v>51</v>
      </c>
      <c r="I95" s="40">
        <v>935</v>
      </c>
      <c r="J95" s="44" t="s">
        <v>46</v>
      </c>
      <c r="K95" s="44" t="s">
        <v>19</v>
      </c>
      <c r="L95" s="44"/>
      <c r="M95" s="40"/>
      <c r="N95" s="41">
        <v>0</v>
      </c>
      <c r="O95" s="41">
        <v>0</v>
      </c>
      <c r="P95" s="109">
        <v>0</v>
      </c>
      <c r="Q95" s="41">
        <v>0</v>
      </c>
      <c r="R95" s="116">
        <v>0</v>
      </c>
      <c r="S95" s="142">
        <v>170</v>
      </c>
      <c r="T95" s="116">
        <v>0</v>
      </c>
      <c r="U95" s="116">
        <v>0</v>
      </c>
      <c r="V95" s="116">
        <v>0</v>
      </c>
      <c r="X95" s="140"/>
      <c r="Y95" s="137"/>
      <c r="Z95" s="137"/>
      <c r="AA95" s="137"/>
      <c r="AB95" s="137"/>
      <c r="AC95" s="137"/>
      <c r="AD95" s="137"/>
      <c r="AE95" s="137"/>
      <c r="AF95" s="137"/>
      <c r="AG95" s="137"/>
      <c r="AH95" s="137"/>
      <c r="AI95" s="137"/>
    </row>
    <row r="96" spans="2:35" s="33" customFormat="1" ht="25.5" customHeight="1" x14ac:dyDescent="0.3">
      <c r="B96" s="203" t="s">
        <v>17</v>
      </c>
      <c r="C96" s="203" t="s">
        <v>30</v>
      </c>
      <c r="D96" s="201" t="s">
        <v>46</v>
      </c>
      <c r="E96" s="201" t="s">
        <v>31</v>
      </c>
      <c r="F96" s="198"/>
      <c r="G96" s="206" t="s">
        <v>125</v>
      </c>
      <c r="H96" s="195" t="s">
        <v>36</v>
      </c>
      <c r="I96" s="86">
        <v>941</v>
      </c>
      <c r="J96" s="87" t="s">
        <v>129</v>
      </c>
      <c r="K96" s="87" t="s">
        <v>18</v>
      </c>
      <c r="L96" s="87" t="s">
        <v>128</v>
      </c>
      <c r="M96" s="86">
        <v>612</v>
      </c>
      <c r="N96" s="88">
        <v>0</v>
      </c>
      <c r="O96" s="88">
        <v>0</v>
      </c>
      <c r="P96" s="89">
        <v>0</v>
      </c>
      <c r="Q96" s="89">
        <v>0</v>
      </c>
      <c r="R96" s="128">
        <v>0</v>
      </c>
      <c r="S96" s="147">
        <v>180</v>
      </c>
      <c r="T96" s="128">
        <v>0</v>
      </c>
      <c r="U96" s="128">
        <v>0</v>
      </c>
      <c r="V96" s="128">
        <v>0</v>
      </c>
      <c r="X96" s="140"/>
      <c r="Y96" s="137"/>
      <c r="Z96" s="137"/>
      <c r="AA96" s="137"/>
      <c r="AB96" s="137"/>
      <c r="AC96" s="137"/>
      <c r="AD96" s="137"/>
      <c r="AE96" s="137"/>
      <c r="AF96" s="137"/>
      <c r="AG96" s="137"/>
      <c r="AH96" s="137"/>
      <c r="AI96" s="137"/>
    </row>
    <row r="97" spans="2:35" s="33" customFormat="1" ht="27.75" customHeight="1" x14ac:dyDescent="0.3">
      <c r="B97" s="204"/>
      <c r="C97" s="204"/>
      <c r="D97" s="202"/>
      <c r="E97" s="202"/>
      <c r="F97" s="199"/>
      <c r="G97" s="207"/>
      <c r="H97" s="196"/>
      <c r="I97" s="86">
        <v>941</v>
      </c>
      <c r="J97" s="87" t="s">
        <v>129</v>
      </c>
      <c r="K97" s="87" t="s">
        <v>18</v>
      </c>
      <c r="L97" s="87" t="s">
        <v>142</v>
      </c>
      <c r="M97" s="86">
        <v>612</v>
      </c>
      <c r="N97" s="88">
        <v>0</v>
      </c>
      <c r="O97" s="88">
        <v>0</v>
      </c>
      <c r="P97" s="89">
        <v>0</v>
      </c>
      <c r="Q97" s="89">
        <v>0</v>
      </c>
      <c r="R97" s="128">
        <v>0</v>
      </c>
      <c r="S97" s="147">
        <v>0</v>
      </c>
      <c r="T97" s="128">
        <v>0</v>
      </c>
      <c r="U97" s="128">
        <v>0</v>
      </c>
      <c r="V97" s="128">
        <v>0</v>
      </c>
      <c r="X97" s="140"/>
      <c r="Y97" s="137"/>
      <c r="Z97" s="137"/>
      <c r="AA97" s="137"/>
      <c r="AB97" s="137"/>
      <c r="AC97" s="137"/>
      <c r="AD97" s="137"/>
      <c r="AE97" s="137"/>
      <c r="AF97" s="137"/>
      <c r="AG97" s="137"/>
      <c r="AH97" s="137"/>
      <c r="AI97" s="137"/>
    </row>
    <row r="98" spans="2:35" s="33" customFormat="1" ht="30" customHeight="1" x14ac:dyDescent="0.3">
      <c r="B98" s="204"/>
      <c r="C98" s="204"/>
      <c r="D98" s="202"/>
      <c r="E98" s="202"/>
      <c r="F98" s="199"/>
      <c r="G98" s="207"/>
      <c r="H98" s="196"/>
      <c r="I98" s="86">
        <v>941</v>
      </c>
      <c r="J98" s="87" t="s">
        <v>129</v>
      </c>
      <c r="K98" s="87" t="s">
        <v>21</v>
      </c>
      <c r="L98" s="87" t="s">
        <v>128</v>
      </c>
      <c r="M98" s="86">
        <v>612</v>
      </c>
      <c r="N98" s="88">
        <v>0</v>
      </c>
      <c r="O98" s="88">
        <v>0</v>
      </c>
      <c r="P98" s="89">
        <v>0</v>
      </c>
      <c r="Q98" s="89">
        <v>171.2</v>
      </c>
      <c r="R98" s="128">
        <v>154.1</v>
      </c>
      <c r="S98" s="147">
        <v>175</v>
      </c>
      <c r="T98" s="128">
        <v>175</v>
      </c>
      <c r="U98" s="128">
        <v>175</v>
      </c>
      <c r="V98" s="128">
        <v>175</v>
      </c>
      <c r="X98" s="140"/>
      <c r="Y98" s="137"/>
      <c r="Z98" s="137"/>
      <c r="AA98" s="137"/>
      <c r="AB98" s="137"/>
      <c r="AC98" s="137"/>
      <c r="AD98" s="137"/>
      <c r="AE98" s="137"/>
      <c r="AF98" s="137"/>
      <c r="AG98" s="137"/>
      <c r="AH98" s="137"/>
      <c r="AI98" s="137"/>
    </row>
    <row r="99" spans="2:35" s="33" customFormat="1" ht="30" customHeight="1" x14ac:dyDescent="0.3">
      <c r="B99" s="204"/>
      <c r="C99" s="204"/>
      <c r="D99" s="202"/>
      <c r="E99" s="202"/>
      <c r="F99" s="199"/>
      <c r="G99" s="207"/>
      <c r="H99" s="196"/>
      <c r="I99" s="86">
        <v>941</v>
      </c>
      <c r="J99" s="87" t="s">
        <v>129</v>
      </c>
      <c r="K99" s="87" t="s">
        <v>21</v>
      </c>
      <c r="L99" s="87" t="s">
        <v>142</v>
      </c>
      <c r="M99" s="86">
        <v>612</v>
      </c>
      <c r="N99" s="88">
        <v>0</v>
      </c>
      <c r="O99" s="88">
        <v>0</v>
      </c>
      <c r="P99" s="89">
        <v>0</v>
      </c>
      <c r="Q99" s="89">
        <v>970.1</v>
      </c>
      <c r="R99" s="128">
        <v>873.3</v>
      </c>
      <c r="S99" s="147">
        <v>0</v>
      </c>
      <c r="T99" s="128">
        <v>0</v>
      </c>
      <c r="U99" s="128">
        <v>0</v>
      </c>
      <c r="V99" s="128">
        <v>0</v>
      </c>
      <c r="X99" s="140"/>
      <c r="Y99" s="137"/>
      <c r="Z99" s="137"/>
      <c r="AA99" s="137"/>
      <c r="AB99" s="137"/>
      <c r="AC99" s="137"/>
      <c r="AD99" s="137"/>
      <c r="AE99" s="137"/>
      <c r="AF99" s="137"/>
      <c r="AG99" s="137"/>
      <c r="AH99" s="137"/>
      <c r="AI99" s="137"/>
    </row>
    <row r="100" spans="2:35" s="33" customFormat="1" ht="30" customHeight="1" x14ac:dyDescent="0.3">
      <c r="B100" s="204"/>
      <c r="C100" s="204"/>
      <c r="D100" s="202"/>
      <c r="E100" s="202"/>
      <c r="F100" s="199"/>
      <c r="G100" s="207"/>
      <c r="H100" s="196"/>
      <c r="I100" s="86">
        <v>941</v>
      </c>
      <c r="J100" s="87" t="s">
        <v>129</v>
      </c>
      <c r="K100" s="87" t="s">
        <v>19</v>
      </c>
      <c r="L100" s="87" t="s">
        <v>128</v>
      </c>
      <c r="M100" s="86">
        <v>612</v>
      </c>
      <c r="N100" s="88">
        <v>0</v>
      </c>
      <c r="O100" s="88">
        <v>0</v>
      </c>
      <c r="P100" s="89">
        <v>0</v>
      </c>
      <c r="Q100" s="89">
        <v>0</v>
      </c>
      <c r="R100" s="128">
        <v>171.2</v>
      </c>
      <c r="S100" s="147">
        <v>0</v>
      </c>
      <c r="T100" s="128">
        <v>0</v>
      </c>
      <c r="U100" s="128">
        <v>0</v>
      </c>
      <c r="V100" s="128">
        <v>0</v>
      </c>
      <c r="X100" s="140"/>
      <c r="Y100" s="137"/>
      <c r="Z100" s="137"/>
      <c r="AA100" s="137"/>
      <c r="AB100" s="137"/>
      <c r="AC100" s="137"/>
      <c r="AD100" s="137"/>
      <c r="AE100" s="137"/>
      <c r="AF100" s="137"/>
      <c r="AG100" s="137"/>
      <c r="AH100" s="137"/>
      <c r="AI100" s="137"/>
    </row>
    <row r="101" spans="2:35" s="33" customFormat="1" ht="30" customHeight="1" x14ac:dyDescent="0.3">
      <c r="B101" s="204"/>
      <c r="C101" s="204"/>
      <c r="D101" s="202"/>
      <c r="E101" s="202"/>
      <c r="F101" s="199"/>
      <c r="G101" s="207"/>
      <c r="H101" s="196"/>
      <c r="I101" s="86">
        <v>941</v>
      </c>
      <c r="J101" s="87" t="s">
        <v>129</v>
      </c>
      <c r="K101" s="87" t="s">
        <v>19</v>
      </c>
      <c r="L101" s="87" t="s">
        <v>142</v>
      </c>
      <c r="M101" s="86">
        <v>612</v>
      </c>
      <c r="N101" s="88">
        <v>0</v>
      </c>
      <c r="O101" s="88">
        <v>0</v>
      </c>
      <c r="P101" s="89">
        <v>0</v>
      </c>
      <c r="Q101" s="89">
        <v>0</v>
      </c>
      <c r="R101" s="128">
        <v>970.3</v>
      </c>
      <c r="S101" s="147">
        <v>0</v>
      </c>
      <c r="T101" s="128">
        <v>0</v>
      </c>
      <c r="U101" s="128">
        <v>0</v>
      </c>
      <c r="V101" s="128">
        <v>0</v>
      </c>
      <c r="X101" s="140"/>
      <c r="Y101" s="137"/>
      <c r="Z101" s="137"/>
      <c r="AA101" s="137"/>
      <c r="AB101" s="137"/>
      <c r="AC101" s="137"/>
      <c r="AD101" s="137"/>
      <c r="AE101" s="137"/>
      <c r="AF101" s="137"/>
      <c r="AG101" s="137"/>
      <c r="AH101" s="137"/>
      <c r="AI101" s="137"/>
    </row>
    <row r="102" spans="2:35" s="33" customFormat="1" ht="30" customHeight="1" x14ac:dyDescent="0.3">
      <c r="B102" s="204"/>
      <c r="C102" s="204"/>
      <c r="D102" s="202"/>
      <c r="E102" s="202"/>
      <c r="F102" s="199"/>
      <c r="G102" s="207"/>
      <c r="H102" s="196"/>
      <c r="I102" s="86">
        <v>941</v>
      </c>
      <c r="J102" s="87" t="s">
        <v>129</v>
      </c>
      <c r="K102" s="87" t="s">
        <v>19</v>
      </c>
      <c r="L102" s="87" t="s">
        <v>128</v>
      </c>
      <c r="M102" s="86">
        <v>622</v>
      </c>
      <c r="N102" s="88">
        <v>0</v>
      </c>
      <c r="O102" s="88">
        <v>0</v>
      </c>
      <c r="P102" s="89">
        <v>0</v>
      </c>
      <c r="Q102" s="89">
        <v>0</v>
      </c>
      <c r="R102" s="128">
        <v>143.9</v>
      </c>
      <c r="S102" s="147">
        <v>175</v>
      </c>
      <c r="T102" s="128">
        <v>175</v>
      </c>
      <c r="U102" s="128">
        <v>175</v>
      </c>
      <c r="V102" s="128">
        <v>175</v>
      </c>
      <c r="X102" s="140"/>
      <c r="Y102" s="137"/>
      <c r="Z102" s="137"/>
      <c r="AA102" s="137"/>
      <c r="AB102" s="137"/>
      <c r="AC102" s="137"/>
      <c r="AD102" s="137"/>
      <c r="AE102" s="137"/>
      <c r="AF102" s="137"/>
      <c r="AG102" s="137"/>
      <c r="AH102" s="137"/>
      <c r="AI102" s="137"/>
    </row>
    <row r="103" spans="2:35" s="33" customFormat="1" ht="30" customHeight="1" x14ac:dyDescent="0.3">
      <c r="B103" s="204"/>
      <c r="C103" s="204"/>
      <c r="D103" s="202"/>
      <c r="E103" s="202"/>
      <c r="F103" s="199"/>
      <c r="G103" s="207"/>
      <c r="H103" s="197"/>
      <c r="I103" s="86">
        <v>941</v>
      </c>
      <c r="J103" s="87" t="s">
        <v>129</v>
      </c>
      <c r="K103" s="87" t="s">
        <v>19</v>
      </c>
      <c r="L103" s="99" t="s">
        <v>142</v>
      </c>
      <c r="M103" s="86">
        <v>622</v>
      </c>
      <c r="N103" s="88">
        <v>0</v>
      </c>
      <c r="O103" s="88">
        <v>0</v>
      </c>
      <c r="P103" s="89">
        <v>0</v>
      </c>
      <c r="Q103" s="89">
        <v>0</v>
      </c>
      <c r="R103" s="128">
        <v>815.7</v>
      </c>
      <c r="S103" s="147">
        <v>0</v>
      </c>
      <c r="T103" s="128">
        <v>0</v>
      </c>
      <c r="U103" s="128">
        <v>0</v>
      </c>
      <c r="V103" s="128">
        <v>0</v>
      </c>
      <c r="X103" s="140"/>
      <c r="Y103" s="137"/>
      <c r="Z103" s="137"/>
      <c r="AA103" s="137"/>
      <c r="AB103" s="137"/>
      <c r="AC103" s="137"/>
      <c r="AD103" s="137"/>
      <c r="AE103" s="137"/>
      <c r="AF103" s="137"/>
      <c r="AG103" s="137"/>
      <c r="AH103" s="137"/>
      <c r="AI103" s="137"/>
    </row>
    <row r="104" spans="2:35" s="33" customFormat="1" ht="28.5" customHeight="1" x14ac:dyDescent="0.3">
      <c r="B104" s="204"/>
      <c r="C104" s="204"/>
      <c r="D104" s="202"/>
      <c r="E104" s="202"/>
      <c r="F104" s="199"/>
      <c r="G104" s="207"/>
      <c r="H104" s="195" t="s">
        <v>139</v>
      </c>
      <c r="I104" s="86">
        <v>938</v>
      </c>
      <c r="J104" s="87" t="s">
        <v>54</v>
      </c>
      <c r="K104" s="87" t="s">
        <v>18</v>
      </c>
      <c r="L104" s="87" t="s">
        <v>142</v>
      </c>
      <c r="M104" s="86">
        <v>244</v>
      </c>
      <c r="N104" s="88">
        <v>0</v>
      </c>
      <c r="O104" s="88">
        <v>0</v>
      </c>
      <c r="P104" s="89">
        <v>0</v>
      </c>
      <c r="Q104" s="89">
        <v>0</v>
      </c>
      <c r="R104" s="128">
        <v>0</v>
      </c>
      <c r="S104" s="147">
        <v>0</v>
      </c>
      <c r="T104" s="128">
        <v>350</v>
      </c>
      <c r="U104" s="128">
        <v>350</v>
      </c>
      <c r="V104" s="128">
        <v>350</v>
      </c>
      <c r="X104" s="140"/>
      <c r="Y104" s="137"/>
      <c r="Z104" s="137"/>
      <c r="AA104" s="137"/>
      <c r="AB104" s="137"/>
      <c r="AC104" s="137"/>
      <c r="AD104" s="137"/>
      <c r="AE104" s="137"/>
      <c r="AF104" s="137"/>
      <c r="AG104" s="137"/>
      <c r="AH104" s="137"/>
      <c r="AI104" s="137"/>
    </row>
    <row r="105" spans="2:35" s="33" customFormat="1" ht="26.25" customHeight="1" x14ac:dyDescent="0.3">
      <c r="B105" s="204"/>
      <c r="C105" s="204"/>
      <c r="D105" s="202"/>
      <c r="E105" s="202"/>
      <c r="F105" s="199"/>
      <c r="G105" s="207"/>
      <c r="H105" s="196"/>
      <c r="I105" s="86">
        <v>938</v>
      </c>
      <c r="J105" s="87" t="s">
        <v>54</v>
      </c>
      <c r="K105" s="87" t="s">
        <v>18</v>
      </c>
      <c r="L105" s="87" t="s">
        <v>142</v>
      </c>
      <c r="M105" s="86">
        <v>622</v>
      </c>
      <c r="N105" s="88">
        <v>0</v>
      </c>
      <c r="O105" s="88">
        <v>0</v>
      </c>
      <c r="P105" s="89">
        <v>0</v>
      </c>
      <c r="Q105" s="89">
        <v>1000</v>
      </c>
      <c r="R105" s="128">
        <v>0</v>
      </c>
      <c r="S105" s="147">
        <v>0</v>
      </c>
      <c r="T105" s="128">
        <v>0</v>
      </c>
      <c r="U105" s="128">
        <v>0</v>
      </c>
      <c r="V105" s="128">
        <v>0</v>
      </c>
      <c r="X105" s="140"/>
      <c r="Y105" s="137"/>
      <c r="Z105" s="137"/>
      <c r="AA105" s="137"/>
      <c r="AB105" s="137"/>
      <c r="AC105" s="137"/>
      <c r="AD105" s="137"/>
      <c r="AE105" s="137"/>
      <c r="AF105" s="137"/>
      <c r="AG105" s="137"/>
      <c r="AH105" s="137"/>
      <c r="AI105" s="137"/>
    </row>
    <row r="106" spans="2:35" s="33" customFormat="1" ht="24" customHeight="1" x14ac:dyDescent="0.3">
      <c r="B106" s="204"/>
      <c r="C106" s="204"/>
      <c r="D106" s="202"/>
      <c r="E106" s="202"/>
      <c r="F106" s="199"/>
      <c r="G106" s="207"/>
      <c r="H106" s="196"/>
      <c r="I106" s="86">
        <v>938</v>
      </c>
      <c r="J106" s="87" t="s">
        <v>54</v>
      </c>
      <c r="K106" s="87" t="s">
        <v>18</v>
      </c>
      <c r="L106" s="87" t="s">
        <v>128</v>
      </c>
      <c r="M106" s="86">
        <v>622</v>
      </c>
      <c r="N106" s="88">
        <v>0</v>
      </c>
      <c r="O106" s="88">
        <v>0</v>
      </c>
      <c r="P106" s="89">
        <v>0</v>
      </c>
      <c r="Q106" s="89">
        <v>176.9</v>
      </c>
      <c r="R106" s="128">
        <v>0</v>
      </c>
      <c r="S106" s="147">
        <v>0</v>
      </c>
      <c r="T106" s="128">
        <v>0</v>
      </c>
      <c r="U106" s="128">
        <v>0</v>
      </c>
      <c r="V106" s="128">
        <v>0</v>
      </c>
      <c r="X106" s="140"/>
      <c r="Y106" s="137"/>
      <c r="Z106" s="137"/>
      <c r="AA106" s="137"/>
      <c r="AB106" s="137"/>
      <c r="AC106" s="137"/>
      <c r="AD106" s="137"/>
      <c r="AE106" s="137"/>
      <c r="AF106" s="137"/>
      <c r="AG106" s="137"/>
      <c r="AH106" s="137"/>
      <c r="AI106" s="137"/>
    </row>
    <row r="107" spans="2:35" s="33" customFormat="1" ht="23.25" customHeight="1" x14ac:dyDescent="0.3">
      <c r="B107" s="204"/>
      <c r="C107" s="204"/>
      <c r="D107" s="202"/>
      <c r="E107" s="202"/>
      <c r="F107" s="199"/>
      <c r="G107" s="207"/>
      <c r="H107" s="196"/>
      <c r="I107" s="86">
        <v>938</v>
      </c>
      <c r="J107" s="87" t="s">
        <v>143</v>
      </c>
      <c r="K107" s="87" t="s">
        <v>18</v>
      </c>
      <c r="L107" s="87" t="s">
        <v>142</v>
      </c>
      <c r="M107" s="86">
        <v>622</v>
      </c>
      <c r="N107" s="88">
        <v>0</v>
      </c>
      <c r="O107" s="88">
        <v>0</v>
      </c>
      <c r="P107" s="89">
        <v>0</v>
      </c>
      <c r="Q107" s="89">
        <v>874.7</v>
      </c>
      <c r="R107" s="128">
        <v>0</v>
      </c>
      <c r="S107" s="147">
        <v>0</v>
      </c>
      <c r="T107" s="128">
        <v>0</v>
      </c>
      <c r="U107" s="128">
        <v>0</v>
      </c>
      <c r="V107" s="128">
        <v>0</v>
      </c>
      <c r="X107" s="140"/>
      <c r="Y107" s="137"/>
      <c r="Z107" s="137"/>
      <c r="AA107" s="137"/>
      <c r="AB107" s="137"/>
      <c r="AC107" s="137"/>
      <c r="AD107" s="137"/>
      <c r="AE107" s="137"/>
      <c r="AF107" s="137"/>
      <c r="AG107" s="137"/>
      <c r="AH107" s="137"/>
      <c r="AI107" s="137"/>
    </row>
    <row r="108" spans="2:35" s="33" customFormat="1" ht="27.75" customHeight="1" x14ac:dyDescent="0.3">
      <c r="B108" s="204"/>
      <c r="C108" s="204"/>
      <c r="D108" s="202"/>
      <c r="E108" s="202"/>
      <c r="F108" s="199"/>
      <c r="G108" s="207"/>
      <c r="H108" s="197"/>
      <c r="I108" s="86">
        <v>938</v>
      </c>
      <c r="J108" s="87" t="s">
        <v>143</v>
      </c>
      <c r="K108" s="87" t="s">
        <v>18</v>
      </c>
      <c r="L108" s="87" t="s">
        <v>128</v>
      </c>
      <c r="M108" s="86">
        <v>622</v>
      </c>
      <c r="N108" s="88">
        <v>0</v>
      </c>
      <c r="O108" s="88">
        <v>0</v>
      </c>
      <c r="P108" s="89">
        <v>0</v>
      </c>
      <c r="Q108" s="89">
        <v>171.7</v>
      </c>
      <c r="R108" s="128">
        <v>0</v>
      </c>
      <c r="S108" s="147">
        <v>0</v>
      </c>
      <c r="T108" s="128">
        <v>0</v>
      </c>
      <c r="U108" s="128">
        <v>0</v>
      </c>
      <c r="V108" s="128">
        <v>0</v>
      </c>
      <c r="X108" s="137"/>
      <c r="Y108" s="137"/>
      <c r="Z108" s="137"/>
      <c r="AA108" s="137"/>
      <c r="AB108" s="137"/>
      <c r="AC108" s="137"/>
      <c r="AD108" s="137"/>
      <c r="AE108" s="137"/>
      <c r="AF108" s="137"/>
      <c r="AG108" s="137"/>
      <c r="AH108" s="137"/>
      <c r="AI108" s="137"/>
    </row>
    <row r="109" spans="2:35" s="33" customFormat="1" ht="27.75" customHeight="1" x14ac:dyDescent="0.3">
      <c r="B109" s="204"/>
      <c r="C109" s="204"/>
      <c r="D109" s="202"/>
      <c r="E109" s="202"/>
      <c r="F109" s="199"/>
      <c r="G109" s="207"/>
      <c r="H109" s="194" t="s">
        <v>138</v>
      </c>
      <c r="I109" s="86">
        <v>939</v>
      </c>
      <c r="J109" s="87" t="s">
        <v>18</v>
      </c>
      <c r="K109" s="87" t="s">
        <v>141</v>
      </c>
      <c r="L109" s="87" t="s">
        <v>142</v>
      </c>
      <c r="M109" s="86">
        <v>244</v>
      </c>
      <c r="N109" s="88">
        <v>0</v>
      </c>
      <c r="O109" s="88">
        <v>0</v>
      </c>
      <c r="P109" s="89">
        <v>0</v>
      </c>
      <c r="Q109" s="89">
        <v>776.8</v>
      </c>
      <c r="R109" s="128">
        <v>571.1</v>
      </c>
      <c r="S109" s="147">
        <v>0</v>
      </c>
      <c r="T109" s="128">
        <v>0</v>
      </c>
      <c r="U109" s="128">
        <v>0</v>
      </c>
      <c r="V109" s="128">
        <v>0</v>
      </c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  <c r="AH109" s="137"/>
      <c r="AI109" s="137"/>
    </row>
    <row r="110" spans="2:35" s="33" customFormat="1" ht="27.75" customHeight="1" x14ac:dyDescent="0.3">
      <c r="B110" s="204"/>
      <c r="C110" s="204"/>
      <c r="D110" s="202"/>
      <c r="E110" s="202"/>
      <c r="F110" s="199"/>
      <c r="G110" s="207"/>
      <c r="H110" s="194"/>
      <c r="I110" s="87" t="s">
        <v>140</v>
      </c>
      <c r="J110" s="87" t="s">
        <v>18</v>
      </c>
      <c r="K110" s="87" t="s">
        <v>141</v>
      </c>
      <c r="L110" s="87" t="s">
        <v>128</v>
      </c>
      <c r="M110" s="90">
        <v>244</v>
      </c>
      <c r="N110" s="89">
        <v>0</v>
      </c>
      <c r="O110" s="89">
        <v>0</v>
      </c>
      <c r="P110" s="89">
        <v>0</v>
      </c>
      <c r="Q110" s="89">
        <v>120</v>
      </c>
      <c r="R110" s="128">
        <v>104.3</v>
      </c>
      <c r="S110" s="147">
        <v>0</v>
      </c>
      <c r="T110" s="128">
        <v>0</v>
      </c>
      <c r="U110" s="128">
        <v>0</v>
      </c>
      <c r="V110" s="128">
        <v>0</v>
      </c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</row>
    <row r="111" spans="2:35" s="33" customFormat="1" ht="27.75" customHeight="1" x14ac:dyDescent="0.3">
      <c r="B111" s="204"/>
      <c r="C111" s="204"/>
      <c r="D111" s="202"/>
      <c r="E111" s="202"/>
      <c r="F111" s="199"/>
      <c r="G111" s="207"/>
      <c r="H111" s="194" t="s">
        <v>51</v>
      </c>
      <c r="I111" s="87">
        <v>935</v>
      </c>
      <c r="J111" s="87" t="s">
        <v>46</v>
      </c>
      <c r="K111" s="87" t="s">
        <v>19</v>
      </c>
      <c r="L111" s="87" t="s">
        <v>128</v>
      </c>
      <c r="M111" s="106">
        <v>244</v>
      </c>
      <c r="N111" s="89">
        <v>0</v>
      </c>
      <c r="O111" s="89">
        <v>0</v>
      </c>
      <c r="P111" s="89">
        <v>0</v>
      </c>
      <c r="Q111" s="89">
        <v>0</v>
      </c>
      <c r="R111" s="128">
        <v>0</v>
      </c>
      <c r="S111" s="147">
        <v>170</v>
      </c>
      <c r="T111" s="128">
        <v>0</v>
      </c>
      <c r="U111" s="128">
        <v>0</v>
      </c>
      <c r="V111" s="128">
        <v>0</v>
      </c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  <c r="AH111" s="137"/>
      <c r="AI111" s="137"/>
    </row>
    <row r="112" spans="2:35" s="33" customFormat="1" ht="38.25" customHeight="1" x14ac:dyDescent="0.3">
      <c r="B112" s="205"/>
      <c r="C112" s="205"/>
      <c r="D112" s="180"/>
      <c r="E112" s="180"/>
      <c r="F112" s="200"/>
      <c r="G112" s="208"/>
      <c r="H112" s="194"/>
      <c r="I112" s="87">
        <v>935</v>
      </c>
      <c r="J112" s="87" t="s">
        <v>46</v>
      </c>
      <c r="K112" s="87" t="s">
        <v>19</v>
      </c>
      <c r="L112" s="87" t="s">
        <v>142</v>
      </c>
      <c r="M112" s="106">
        <v>244</v>
      </c>
      <c r="N112" s="89">
        <v>0</v>
      </c>
      <c r="O112" s="89">
        <v>0</v>
      </c>
      <c r="P112" s="89">
        <v>0</v>
      </c>
      <c r="Q112" s="89">
        <v>0</v>
      </c>
      <c r="R112" s="128">
        <v>0</v>
      </c>
      <c r="S112" s="147">
        <v>0</v>
      </c>
      <c r="T112" s="128">
        <v>0</v>
      </c>
      <c r="U112" s="128">
        <v>0</v>
      </c>
      <c r="V112" s="128">
        <v>0</v>
      </c>
      <c r="X112" s="140"/>
      <c r="Y112" s="137"/>
      <c r="Z112" s="137"/>
      <c r="AA112" s="137"/>
      <c r="AB112" s="137"/>
      <c r="AC112" s="137"/>
      <c r="AD112" s="137"/>
      <c r="AE112" s="137"/>
      <c r="AF112" s="137"/>
      <c r="AG112" s="137"/>
      <c r="AH112" s="137"/>
      <c r="AI112" s="137"/>
    </row>
    <row r="113" spans="2:35" s="33" customFormat="1" ht="84" customHeight="1" x14ac:dyDescent="0.3">
      <c r="B113" s="37" t="s">
        <v>17</v>
      </c>
      <c r="C113" s="37">
        <v>2</v>
      </c>
      <c r="D113" s="44" t="s">
        <v>35</v>
      </c>
      <c r="E113" s="65"/>
      <c r="F113" s="65"/>
      <c r="G113" s="91" t="s">
        <v>127</v>
      </c>
      <c r="H113" s="77" t="s">
        <v>139</v>
      </c>
      <c r="I113" s="40">
        <v>938</v>
      </c>
      <c r="J113" s="44"/>
      <c r="K113" s="44"/>
      <c r="L113" s="44"/>
      <c r="M113" s="40"/>
      <c r="N113" s="41">
        <v>0</v>
      </c>
      <c r="O113" s="41">
        <v>0</v>
      </c>
      <c r="P113" s="109">
        <v>0</v>
      </c>
      <c r="Q113" s="41">
        <v>300</v>
      </c>
      <c r="R113" s="116">
        <v>0</v>
      </c>
      <c r="S113" s="142">
        <v>0</v>
      </c>
      <c r="T113" s="116">
        <v>0</v>
      </c>
      <c r="U113" s="116">
        <v>0</v>
      </c>
      <c r="V113" s="116">
        <v>0</v>
      </c>
      <c r="X113" s="140"/>
      <c r="Y113" s="137"/>
      <c r="Z113" s="137"/>
      <c r="AA113" s="137"/>
      <c r="AB113" s="137"/>
      <c r="AC113" s="137"/>
      <c r="AD113" s="137"/>
      <c r="AE113" s="137"/>
      <c r="AF113" s="137"/>
      <c r="AG113" s="137"/>
      <c r="AH113" s="137"/>
      <c r="AI113" s="137"/>
    </row>
    <row r="114" spans="2:35" s="33" customFormat="1" ht="136.5" customHeight="1" x14ac:dyDescent="0.3">
      <c r="B114" s="37" t="s">
        <v>17</v>
      </c>
      <c r="C114" s="37">
        <v>2</v>
      </c>
      <c r="D114" s="44" t="s">
        <v>35</v>
      </c>
      <c r="E114" s="65">
        <v>1</v>
      </c>
      <c r="F114" s="65"/>
      <c r="G114" s="92" t="s">
        <v>126</v>
      </c>
      <c r="H114" s="77" t="s">
        <v>139</v>
      </c>
      <c r="I114" s="54">
        <v>938</v>
      </c>
      <c r="J114" s="55" t="s">
        <v>102</v>
      </c>
      <c r="K114" s="55" t="s">
        <v>35</v>
      </c>
      <c r="L114" s="55" t="s">
        <v>134</v>
      </c>
      <c r="M114" s="54">
        <v>633</v>
      </c>
      <c r="N114" s="56">
        <v>0</v>
      </c>
      <c r="O114" s="56">
        <v>0</v>
      </c>
      <c r="P114" s="108">
        <v>0</v>
      </c>
      <c r="Q114" s="56">
        <v>300</v>
      </c>
      <c r="R114" s="117">
        <v>0</v>
      </c>
      <c r="S114" s="133">
        <v>0</v>
      </c>
      <c r="T114" s="117">
        <v>0</v>
      </c>
      <c r="U114" s="117">
        <v>0</v>
      </c>
      <c r="V114" s="117">
        <v>0</v>
      </c>
      <c r="X114" s="140"/>
      <c r="Y114" s="137"/>
      <c r="Z114" s="137"/>
      <c r="AA114" s="137"/>
      <c r="AB114" s="137"/>
      <c r="AC114" s="137"/>
      <c r="AD114" s="137"/>
      <c r="AE114" s="137"/>
      <c r="AF114" s="137"/>
      <c r="AG114" s="137"/>
      <c r="AH114" s="137"/>
      <c r="AI114" s="137"/>
    </row>
    <row r="115" spans="2:35" ht="86.25" customHeight="1" x14ac:dyDescent="0.3">
      <c r="B115" s="93" t="s">
        <v>17</v>
      </c>
      <c r="C115" s="93" t="s">
        <v>48</v>
      </c>
      <c r="D115" s="93"/>
      <c r="E115" s="93"/>
      <c r="F115" s="93"/>
      <c r="G115" s="94" t="s">
        <v>52</v>
      </c>
      <c r="H115" s="40" t="s">
        <v>51</v>
      </c>
      <c r="I115" s="40">
        <v>935</v>
      </c>
      <c r="J115" s="40"/>
      <c r="K115" s="44"/>
      <c r="L115" s="44"/>
      <c r="M115" s="40"/>
      <c r="N115" s="41">
        <v>511.9</v>
      </c>
      <c r="O115" s="41">
        <f>O116+O120+O125+O128</f>
        <v>1821.1</v>
      </c>
      <c r="P115" s="109">
        <f>P116+P120+P120+P125+P128</f>
        <v>740.1</v>
      </c>
      <c r="Q115" s="41">
        <f>Q116+Q120+Q125+Q128</f>
        <v>1362.6</v>
      </c>
      <c r="R115" s="116">
        <f>R116+R120+R125+R128</f>
        <v>1526.4</v>
      </c>
      <c r="S115" s="142">
        <f>S116+S120+S125+S128</f>
        <v>910.3</v>
      </c>
      <c r="T115" s="116">
        <f t="shared" ref="T115:U115" si="32">T116+T120+T125+T128</f>
        <v>13</v>
      </c>
      <c r="U115" s="116">
        <f t="shared" si="32"/>
        <v>13</v>
      </c>
      <c r="V115" s="116">
        <f>V116+V120+V125+V128</f>
        <v>13</v>
      </c>
      <c r="X115" s="139"/>
    </row>
    <row r="116" spans="2:35" ht="65.25" customHeight="1" x14ac:dyDescent="0.3">
      <c r="B116" s="172" t="s">
        <v>17</v>
      </c>
      <c r="C116" s="172" t="s">
        <v>48</v>
      </c>
      <c r="D116" s="172" t="s">
        <v>18</v>
      </c>
      <c r="E116" s="172"/>
      <c r="F116" s="172"/>
      <c r="G116" s="165" t="s">
        <v>98</v>
      </c>
      <c r="H116" s="165" t="s">
        <v>51</v>
      </c>
      <c r="I116" s="190">
        <v>935</v>
      </c>
      <c r="J116" s="190"/>
      <c r="K116" s="190"/>
      <c r="L116" s="192"/>
      <c r="M116" s="190"/>
      <c r="N116" s="161">
        <v>511.9</v>
      </c>
      <c r="O116" s="161">
        <v>782.1</v>
      </c>
      <c r="P116" s="161">
        <f>P118</f>
        <v>0</v>
      </c>
      <c r="Q116" s="161">
        <f>Q118</f>
        <v>0</v>
      </c>
      <c r="R116" s="154">
        <f>R118</f>
        <v>0</v>
      </c>
      <c r="S116" s="163">
        <f>S118</f>
        <v>0</v>
      </c>
      <c r="T116" s="154">
        <f t="shared" ref="T116:U116" si="33">T118</f>
        <v>0</v>
      </c>
      <c r="U116" s="154">
        <f t="shared" si="33"/>
        <v>0</v>
      </c>
      <c r="V116" s="154">
        <f>V118</f>
        <v>0</v>
      </c>
      <c r="X116" s="139"/>
    </row>
    <row r="117" spans="2:35" ht="99" customHeight="1" x14ac:dyDescent="0.3">
      <c r="B117" s="172"/>
      <c r="C117" s="172"/>
      <c r="D117" s="172"/>
      <c r="E117" s="172"/>
      <c r="F117" s="172"/>
      <c r="G117" s="165"/>
      <c r="H117" s="165"/>
      <c r="I117" s="191"/>
      <c r="J117" s="191"/>
      <c r="K117" s="191"/>
      <c r="L117" s="193"/>
      <c r="M117" s="191"/>
      <c r="N117" s="162"/>
      <c r="O117" s="162"/>
      <c r="P117" s="162"/>
      <c r="Q117" s="162"/>
      <c r="R117" s="155"/>
      <c r="S117" s="164"/>
      <c r="T117" s="155"/>
      <c r="U117" s="155"/>
      <c r="V117" s="155"/>
      <c r="X117" s="139"/>
    </row>
    <row r="118" spans="2:35" ht="51" customHeight="1" x14ac:dyDescent="0.3">
      <c r="B118" s="156" t="s">
        <v>17</v>
      </c>
      <c r="C118" s="156" t="s">
        <v>48</v>
      </c>
      <c r="D118" s="156" t="s">
        <v>18</v>
      </c>
      <c r="E118" s="156" t="s">
        <v>31</v>
      </c>
      <c r="F118" s="156"/>
      <c r="G118" s="178" t="s">
        <v>82</v>
      </c>
      <c r="H118" s="178" t="s">
        <v>51</v>
      </c>
      <c r="I118" s="188">
        <v>935</v>
      </c>
      <c r="J118" s="188">
        <v>10</v>
      </c>
      <c r="K118" s="179" t="s">
        <v>17</v>
      </c>
      <c r="L118" s="179" t="s">
        <v>92</v>
      </c>
      <c r="M118" s="179">
        <v>322</v>
      </c>
      <c r="N118" s="184">
        <v>511.9</v>
      </c>
      <c r="O118" s="184">
        <v>782.1</v>
      </c>
      <c r="P118" s="184">
        <v>0</v>
      </c>
      <c r="Q118" s="184">
        <v>0</v>
      </c>
      <c r="R118" s="149">
        <v>0</v>
      </c>
      <c r="S118" s="170">
        <v>0</v>
      </c>
      <c r="T118" s="149">
        <v>0</v>
      </c>
      <c r="U118" s="149">
        <v>0</v>
      </c>
      <c r="V118" s="149">
        <v>0</v>
      </c>
      <c r="X118" s="139"/>
    </row>
    <row r="119" spans="2:35" ht="89.25" customHeight="1" x14ac:dyDescent="0.3">
      <c r="B119" s="156"/>
      <c r="C119" s="156"/>
      <c r="D119" s="156"/>
      <c r="E119" s="156"/>
      <c r="F119" s="156"/>
      <c r="G119" s="178"/>
      <c r="H119" s="178"/>
      <c r="I119" s="189"/>
      <c r="J119" s="189"/>
      <c r="K119" s="180"/>
      <c r="L119" s="180"/>
      <c r="M119" s="180"/>
      <c r="N119" s="185"/>
      <c r="O119" s="185"/>
      <c r="P119" s="185"/>
      <c r="Q119" s="185"/>
      <c r="R119" s="150"/>
      <c r="S119" s="171"/>
      <c r="T119" s="150"/>
      <c r="U119" s="150"/>
      <c r="V119" s="150"/>
      <c r="X119" s="139"/>
    </row>
    <row r="120" spans="2:35" ht="99" customHeight="1" x14ac:dyDescent="0.3">
      <c r="B120" s="93" t="s">
        <v>17</v>
      </c>
      <c r="C120" s="93" t="s">
        <v>48</v>
      </c>
      <c r="D120" s="93" t="s">
        <v>21</v>
      </c>
      <c r="E120" s="93"/>
      <c r="F120" s="93"/>
      <c r="G120" s="40" t="s">
        <v>50</v>
      </c>
      <c r="H120" s="40" t="s">
        <v>51</v>
      </c>
      <c r="I120" s="40">
        <v>935</v>
      </c>
      <c r="J120" s="40"/>
      <c r="K120" s="44"/>
      <c r="L120" s="44"/>
      <c r="M120" s="40"/>
      <c r="N120" s="41">
        <v>0</v>
      </c>
      <c r="O120" s="41">
        <f>O121+O122+O123+O124</f>
        <v>0</v>
      </c>
      <c r="P120" s="109">
        <v>0</v>
      </c>
      <c r="Q120" s="41">
        <v>0</v>
      </c>
      <c r="R120" s="116">
        <v>0</v>
      </c>
      <c r="S120" s="142">
        <v>0</v>
      </c>
      <c r="T120" s="116">
        <v>0</v>
      </c>
      <c r="U120" s="116">
        <v>0</v>
      </c>
      <c r="V120" s="116">
        <v>0</v>
      </c>
      <c r="X120" s="139"/>
    </row>
    <row r="121" spans="2:35" ht="55.5" customHeight="1" x14ac:dyDescent="0.3">
      <c r="B121" s="156" t="s">
        <v>17</v>
      </c>
      <c r="C121" s="156" t="s">
        <v>48</v>
      </c>
      <c r="D121" s="156" t="s">
        <v>21</v>
      </c>
      <c r="E121" s="156" t="s">
        <v>31</v>
      </c>
      <c r="F121" s="156"/>
      <c r="G121" s="178" t="s">
        <v>101</v>
      </c>
      <c r="H121" s="174" t="s">
        <v>51</v>
      </c>
      <c r="I121" s="178">
        <v>935</v>
      </c>
      <c r="J121" s="174">
        <v>10</v>
      </c>
      <c r="K121" s="179" t="s">
        <v>17</v>
      </c>
      <c r="L121" s="181" t="s">
        <v>60</v>
      </c>
      <c r="M121" s="178">
        <v>322</v>
      </c>
      <c r="N121" s="176">
        <v>0</v>
      </c>
      <c r="O121" s="176">
        <v>0</v>
      </c>
      <c r="P121" s="176">
        <v>0</v>
      </c>
      <c r="Q121" s="184">
        <v>0</v>
      </c>
      <c r="R121" s="149">
        <v>0</v>
      </c>
      <c r="S121" s="170">
        <v>0</v>
      </c>
      <c r="T121" s="149">
        <v>0</v>
      </c>
      <c r="U121" s="149">
        <v>0</v>
      </c>
      <c r="V121" s="149">
        <v>0</v>
      </c>
    </row>
    <row r="122" spans="2:35" ht="131.25" customHeight="1" x14ac:dyDescent="0.3">
      <c r="B122" s="156"/>
      <c r="C122" s="156"/>
      <c r="D122" s="156"/>
      <c r="E122" s="156"/>
      <c r="F122" s="156"/>
      <c r="G122" s="178"/>
      <c r="H122" s="175"/>
      <c r="I122" s="178"/>
      <c r="J122" s="175"/>
      <c r="K122" s="180"/>
      <c r="L122" s="181"/>
      <c r="M122" s="178"/>
      <c r="N122" s="176"/>
      <c r="O122" s="176"/>
      <c r="P122" s="176"/>
      <c r="Q122" s="185"/>
      <c r="R122" s="150"/>
      <c r="S122" s="171"/>
      <c r="T122" s="150"/>
      <c r="U122" s="150"/>
      <c r="V122" s="150"/>
    </row>
    <row r="123" spans="2:35" ht="45.75" customHeight="1" x14ac:dyDescent="0.3">
      <c r="B123" s="156" t="s">
        <v>17</v>
      </c>
      <c r="C123" s="156" t="s">
        <v>48</v>
      </c>
      <c r="D123" s="156" t="s">
        <v>21</v>
      </c>
      <c r="E123" s="156" t="s">
        <v>30</v>
      </c>
      <c r="F123" s="156"/>
      <c r="G123" s="174" t="s">
        <v>121</v>
      </c>
      <c r="H123" s="174" t="s">
        <v>51</v>
      </c>
      <c r="I123" s="178">
        <v>935</v>
      </c>
      <c r="J123" s="174">
        <v>10</v>
      </c>
      <c r="K123" s="179" t="s">
        <v>17</v>
      </c>
      <c r="L123" s="181" t="s">
        <v>99</v>
      </c>
      <c r="M123" s="178">
        <v>244</v>
      </c>
      <c r="N123" s="176">
        <v>0</v>
      </c>
      <c r="O123" s="176">
        <v>0</v>
      </c>
      <c r="P123" s="176">
        <v>0</v>
      </c>
      <c r="Q123" s="184">
        <v>0</v>
      </c>
      <c r="R123" s="149">
        <v>0</v>
      </c>
      <c r="S123" s="170">
        <v>0</v>
      </c>
      <c r="T123" s="149">
        <v>0</v>
      </c>
      <c r="U123" s="149">
        <v>0</v>
      </c>
      <c r="V123" s="149">
        <v>0</v>
      </c>
    </row>
    <row r="124" spans="2:35" ht="131.25" customHeight="1" x14ac:dyDescent="0.3">
      <c r="B124" s="156"/>
      <c r="C124" s="156"/>
      <c r="D124" s="156"/>
      <c r="E124" s="156"/>
      <c r="F124" s="156"/>
      <c r="G124" s="175"/>
      <c r="H124" s="175"/>
      <c r="I124" s="178"/>
      <c r="J124" s="175"/>
      <c r="K124" s="180"/>
      <c r="L124" s="181"/>
      <c r="M124" s="178"/>
      <c r="N124" s="176"/>
      <c r="O124" s="176"/>
      <c r="P124" s="176"/>
      <c r="Q124" s="185"/>
      <c r="R124" s="150"/>
      <c r="S124" s="171"/>
      <c r="T124" s="150"/>
      <c r="U124" s="150"/>
      <c r="V124" s="150"/>
    </row>
    <row r="125" spans="2:35" ht="135.75" customHeight="1" x14ac:dyDescent="0.3">
      <c r="B125" s="93" t="s">
        <v>17</v>
      </c>
      <c r="C125" s="93" t="s">
        <v>48</v>
      </c>
      <c r="D125" s="93" t="s">
        <v>19</v>
      </c>
      <c r="E125" s="93"/>
      <c r="F125" s="95"/>
      <c r="G125" s="96" t="s">
        <v>49</v>
      </c>
      <c r="H125" s="40" t="s">
        <v>51</v>
      </c>
      <c r="I125" s="96">
        <v>935</v>
      </c>
      <c r="J125" s="96"/>
      <c r="K125" s="93"/>
      <c r="L125" s="93"/>
      <c r="M125" s="40"/>
      <c r="N125" s="41">
        <v>0</v>
      </c>
      <c r="O125" s="41">
        <v>0</v>
      </c>
      <c r="P125" s="109">
        <v>0</v>
      </c>
      <c r="Q125" s="41">
        <v>0</v>
      </c>
      <c r="R125" s="116">
        <v>0</v>
      </c>
      <c r="S125" s="142">
        <v>0</v>
      </c>
      <c r="T125" s="116">
        <v>0</v>
      </c>
      <c r="U125" s="116">
        <v>0</v>
      </c>
      <c r="V125" s="116">
        <v>0</v>
      </c>
    </row>
    <row r="126" spans="2:35" ht="72.75" customHeight="1" x14ac:dyDescent="0.3">
      <c r="B126" s="156" t="s">
        <v>17</v>
      </c>
      <c r="C126" s="156" t="s">
        <v>48</v>
      </c>
      <c r="D126" s="156" t="s">
        <v>19</v>
      </c>
      <c r="E126" s="156" t="s">
        <v>31</v>
      </c>
      <c r="F126" s="177"/>
      <c r="G126" s="178" t="s">
        <v>94</v>
      </c>
      <c r="H126" s="178" t="s">
        <v>51</v>
      </c>
      <c r="I126" s="186">
        <v>935</v>
      </c>
      <c r="J126" s="186">
        <v>10</v>
      </c>
      <c r="K126" s="157" t="s">
        <v>17</v>
      </c>
      <c r="L126" s="157" t="s">
        <v>93</v>
      </c>
      <c r="M126" s="174">
        <v>322</v>
      </c>
      <c r="N126" s="176">
        <v>0</v>
      </c>
      <c r="O126" s="176">
        <v>0</v>
      </c>
      <c r="P126" s="176">
        <v>0</v>
      </c>
      <c r="Q126" s="184">
        <v>0</v>
      </c>
      <c r="R126" s="149">
        <v>0</v>
      </c>
      <c r="S126" s="170">
        <v>0</v>
      </c>
      <c r="T126" s="149">
        <v>0</v>
      </c>
      <c r="U126" s="149">
        <v>0</v>
      </c>
      <c r="V126" s="149">
        <v>0</v>
      </c>
    </row>
    <row r="127" spans="2:35" ht="39" customHeight="1" x14ac:dyDescent="0.3">
      <c r="B127" s="156"/>
      <c r="C127" s="156"/>
      <c r="D127" s="156"/>
      <c r="E127" s="156"/>
      <c r="F127" s="177"/>
      <c r="G127" s="178"/>
      <c r="H127" s="178"/>
      <c r="I127" s="187"/>
      <c r="J127" s="187"/>
      <c r="K127" s="159"/>
      <c r="L127" s="159"/>
      <c r="M127" s="175"/>
      <c r="N127" s="176"/>
      <c r="O127" s="176"/>
      <c r="P127" s="176"/>
      <c r="Q127" s="185"/>
      <c r="R127" s="150"/>
      <c r="S127" s="171"/>
      <c r="T127" s="150"/>
      <c r="U127" s="150"/>
      <c r="V127" s="150"/>
    </row>
    <row r="128" spans="2:35" ht="33.75" customHeight="1" x14ac:dyDescent="0.3">
      <c r="B128" s="172" t="s">
        <v>17</v>
      </c>
      <c r="C128" s="172" t="s">
        <v>48</v>
      </c>
      <c r="D128" s="172" t="s">
        <v>17</v>
      </c>
      <c r="E128" s="172"/>
      <c r="F128" s="156"/>
      <c r="G128" s="173" t="s">
        <v>144</v>
      </c>
      <c r="H128" s="165" t="s">
        <v>145</v>
      </c>
      <c r="I128" s="166">
        <v>935</v>
      </c>
      <c r="J128" s="166"/>
      <c r="K128" s="168"/>
      <c r="L128" s="168"/>
      <c r="M128" s="182"/>
      <c r="N128" s="160">
        <v>0</v>
      </c>
      <c r="O128" s="160">
        <v>1039</v>
      </c>
      <c r="P128" s="160">
        <f>P130+P131+P132</f>
        <v>740.1</v>
      </c>
      <c r="Q128" s="161">
        <f>Q130+Q131+Q132</f>
        <v>1362.6</v>
      </c>
      <c r="R128" s="154">
        <v>1526.4</v>
      </c>
      <c r="S128" s="163">
        <f>S130+S131+S132</f>
        <v>910.3</v>
      </c>
      <c r="T128" s="154">
        <f t="shared" ref="T128:U128" si="34">T130+T131+T132</f>
        <v>13</v>
      </c>
      <c r="U128" s="154">
        <f t="shared" si="34"/>
        <v>13</v>
      </c>
      <c r="V128" s="154">
        <f>V130+V131+V132</f>
        <v>13</v>
      </c>
    </row>
    <row r="129" spans="2:22" ht="54" customHeight="1" x14ac:dyDescent="0.3">
      <c r="B129" s="172"/>
      <c r="C129" s="172"/>
      <c r="D129" s="172"/>
      <c r="E129" s="172"/>
      <c r="F129" s="156"/>
      <c r="G129" s="173"/>
      <c r="H129" s="165"/>
      <c r="I129" s="167"/>
      <c r="J129" s="167"/>
      <c r="K129" s="169"/>
      <c r="L129" s="169"/>
      <c r="M129" s="183"/>
      <c r="N129" s="160"/>
      <c r="O129" s="160"/>
      <c r="P129" s="160"/>
      <c r="Q129" s="162"/>
      <c r="R129" s="155"/>
      <c r="S129" s="164"/>
      <c r="T129" s="155"/>
      <c r="U129" s="155"/>
      <c r="V129" s="155"/>
    </row>
    <row r="130" spans="2:22" ht="40.5" customHeight="1" x14ac:dyDescent="0.3">
      <c r="B130" s="156" t="s">
        <v>17</v>
      </c>
      <c r="C130" s="156" t="s">
        <v>48</v>
      </c>
      <c r="D130" s="156" t="s">
        <v>17</v>
      </c>
      <c r="E130" s="156">
        <v>1</v>
      </c>
      <c r="F130" s="156"/>
      <c r="G130" s="156" t="s">
        <v>95</v>
      </c>
      <c r="H130" s="157" t="s">
        <v>146</v>
      </c>
      <c r="I130" s="61" t="s">
        <v>109</v>
      </c>
      <c r="J130" s="61">
        <v>10</v>
      </c>
      <c r="K130" s="61" t="s">
        <v>17</v>
      </c>
      <c r="L130" s="61" t="s">
        <v>113</v>
      </c>
      <c r="M130" s="43">
        <v>322</v>
      </c>
      <c r="N130" s="56">
        <v>0</v>
      </c>
      <c r="O130" s="61" t="s">
        <v>115</v>
      </c>
      <c r="P130" s="107" t="s">
        <v>122</v>
      </c>
      <c r="Q130" s="55" t="s">
        <v>133</v>
      </c>
      <c r="R130" s="129" t="s">
        <v>147</v>
      </c>
      <c r="S130" s="131" t="s">
        <v>149</v>
      </c>
      <c r="T130" s="117">
        <v>13</v>
      </c>
      <c r="U130" s="117">
        <v>13</v>
      </c>
      <c r="V130" s="117">
        <v>13</v>
      </c>
    </row>
    <row r="131" spans="2:22" ht="50.25" customHeight="1" x14ac:dyDescent="0.3">
      <c r="B131" s="156"/>
      <c r="C131" s="156"/>
      <c r="D131" s="156"/>
      <c r="E131" s="156"/>
      <c r="F131" s="156"/>
      <c r="G131" s="156"/>
      <c r="H131" s="158"/>
      <c r="I131" s="61" t="s">
        <v>109</v>
      </c>
      <c r="J131" s="61" t="s">
        <v>102</v>
      </c>
      <c r="K131" s="61" t="s">
        <v>17</v>
      </c>
      <c r="L131" s="61" t="s">
        <v>111</v>
      </c>
      <c r="M131" s="61" t="s">
        <v>110</v>
      </c>
      <c r="N131" s="61" t="s">
        <v>112</v>
      </c>
      <c r="O131" s="97">
        <v>0</v>
      </c>
      <c r="P131" s="108">
        <v>0</v>
      </c>
      <c r="Q131" s="56">
        <v>0</v>
      </c>
      <c r="R131" s="117">
        <v>0</v>
      </c>
      <c r="S131" s="133">
        <v>0</v>
      </c>
      <c r="T131" s="129" t="s">
        <v>112</v>
      </c>
      <c r="U131" s="129" t="s">
        <v>112</v>
      </c>
      <c r="V131" s="129" t="s">
        <v>112</v>
      </c>
    </row>
    <row r="132" spans="2:22" ht="36" customHeight="1" x14ac:dyDescent="0.3">
      <c r="B132" s="156"/>
      <c r="C132" s="156"/>
      <c r="D132" s="156"/>
      <c r="E132" s="156"/>
      <c r="F132" s="156"/>
      <c r="G132" s="156"/>
      <c r="H132" s="159"/>
      <c r="I132" s="61">
        <v>935</v>
      </c>
      <c r="J132" s="61">
        <v>10</v>
      </c>
      <c r="K132" s="61" t="s">
        <v>19</v>
      </c>
      <c r="L132" s="61" t="s">
        <v>116</v>
      </c>
      <c r="M132" s="61" t="s">
        <v>117</v>
      </c>
      <c r="N132" s="61" t="s">
        <v>115</v>
      </c>
      <c r="O132" s="61" t="s">
        <v>118</v>
      </c>
      <c r="P132" s="107" t="s">
        <v>115</v>
      </c>
      <c r="Q132" s="55" t="s">
        <v>115</v>
      </c>
      <c r="R132" s="129" t="s">
        <v>115</v>
      </c>
      <c r="S132" s="131" t="s">
        <v>115</v>
      </c>
      <c r="T132" s="129" t="s">
        <v>112</v>
      </c>
      <c r="U132" s="129" t="s">
        <v>112</v>
      </c>
      <c r="V132" s="129" t="s">
        <v>112</v>
      </c>
    </row>
    <row r="133" spans="2:22" ht="22.5" customHeight="1" x14ac:dyDescent="0.35">
      <c r="V133" s="118" t="s">
        <v>123</v>
      </c>
    </row>
    <row r="134" spans="2:22" ht="18.75" customHeight="1" x14ac:dyDescent="0.3"/>
    <row r="135" spans="2:22" ht="42.75" customHeight="1" x14ac:dyDescent="0.3"/>
    <row r="136" spans="2:22" ht="36" customHeight="1" x14ac:dyDescent="0.3"/>
    <row r="137" spans="2:22" ht="36.75" customHeight="1" x14ac:dyDescent="0.3"/>
    <row r="138" spans="2:22" ht="30.75" customHeight="1" x14ac:dyDescent="0.3"/>
  </sheetData>
  <mergeCells count="512">
    <mergeCell ref="Z33:Z34"/>
    <mergeCell ref="P2:S2"/>
    <mergeCell ref="P3:S3"/>
    <mergeCell ref="P4:S4"/>
    <mergeCell ref="P5:S5"/>
    <mergeCell ref="B6:S6"/>
    <mergeCell ref="B7:S7"/>
    <mergeCell ref="B8:S8"/>
    <mergeCell ref="B9:F10"/>
    <mergeCell ref="G9:G11"/>
    <mergeCell ref="H9:H11"/>
    <mergeCell ref="I9:M9"/>
    <mergeCell ref="N9:V9"/>
    <mergeCell ref="I10:I11"/>
    <mergeCell ref="J10:J11"/>
    <mergeCell ref="K10:K11"/>
    <mergeCell ref="L10:L11"/>
    <mergeCell ref="S10:S11"/>
    <mergeCell ref="V10:V11"/>
    <mergeCell ref="B12:B17"/>
    <mergeCell ref="C12:C17"/>
    <mergeCell ref="D12:D17"/>
    <mergeCell ref="E12:E17"/>
    <mergeCell ref="F12:F17"/>
    <mergeCell ref="G12:G17"/>
    <mergeCell ref="T10:T11"/>
    <mergeCell ref="U10:U11"/>
    <mergeCell ref="M10:M11"/>
    <mergeCell ref="N10:N11"/>
    <mergeCell ref="O10:O11"/>
    <mergeCell ref="P10:P11"/>
    <mergeCell ref="Q10:Q11"/>
    <mergeCell ref="R10:R11"/>
    <mergeCell ref="B21:B23"/>
    <mergeCell ref="C21:C23"/>
    <mergeCell ref="D21:D23"/>
    <mergeCell ref="E21:E23"/>
    <mergeCell ref="F21:F23"/>
    <mergeCell ref="G21:G23"/>
    <mergeCell ref="B18:B20"/>
    <mergeCell ref="C18:C20"/>
    <mergeCell ref="D18:D20"/>
    <mergeCell ref="E18:E20"/>
    <mergeCell ref="F18:F20"/>
    <mergeCell ref="G18:G20"/>
    <mergeCell ref="H24:H26"/>
    <mergeCell ref="I24:I26"/>
    <mergeCell ref="J24:J26"/>
    <mergeCell ref="K24:K26"/>
    <mergeCell ref="B27:B30"/>
    <mergeCell ref="C27:C30"/>
    <mergeCell ref="D27:D30"/>
    <mergeCell ref="E27:E30"/>
    <mergeCell ref="F27:F30"/>
    <mergeCell ref="G27:G30"/>
    <mergeCell ref="B24:B26"/>
    <mergeCell ref="C24:C26"/>
    <mergeCell ref="D24:D26"/>
    <mergeCell ref="E24:E26"/>
    <mergeCell ref="F24:F26"/>
    <mergeCell ref="G24:G26"/>
    <mergeCell ref="M33:M34"/>
    <mergeCell ref="B33:B34"/>
    <mergeCell ref="C33:C34"/>
    <mergeCell ref="D33:D34"/>
    <mergeCell ref="E33:E34"/>
    <mergeCell ref="F33:F34"/>
    <mergeCell ref="G33:G34"/>
    <mergeCell ref="H27:H30"/>
    <mergeCell ref="B31:B32"/>
    <mergeCell ref="C31:C32"/>
    <mergeCell ref="D31:D32"/>
    <mergeCell ref="E31:E32"/>
    <mergeCell ref="F31:F32"/>
    <mergeCell ref="G31:G32"/>
    <mergeCell ref="D38:D39"/>
    <mergeCell ref="E38:E39"/>
    <mergeCell ref="F38:F39"/>
    <mergeCell ref="G38:G39"/>
    <mergeCell ref="V33:V34"/>
    <mergeCell ref="B35:B36"/>
    <mergeCell ref="C35:C36"/>
    <mergeCell ref="D35:D36"/>
    <mergeCell ref="E35:E36"/>
    <mergeCell ref="F35:F36"/>
    <mergeCell ref="G35:G36"/>
    <mergeCell ref="T33:T34"/>
    <mergeCell ref="U33:U34"/>
    <mergeCell ref="N33:N34"/>
    <mergeCell ref="O33:O34"/>
    <mergeCell ref="P33:P34"/>
    <mergeCell ref="Q33:Q34"/>
    <mergeCell ref="R33:R34"/>
    <mergeCell ref="S33:S34"/>
    <mergeCell ref="H33:H34"/>
    <mergeCell ref="I33:I34"/>
    <mergeCell ref="J33:J34"/>
    <mergeCell ref="K33:K34"/>
    <mergeCell ref="L33:L34"/>
    <mergeCell ref="V38:V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Q40:Q41"/>
    <mergeCell ref="R40:R41"/>
    <mergeCell ref="S40:S41"/>
    <mergeCell ref="V40:V41"/>
    <mergeCell ref="B42:B43"/>
    <mergeCell ref="C42:C43"/>
    <mergeCell ref="D42:D43"/>
    <mergeCell ref="E42:E43"/>
    <mergeCell ref="F42:F43"/>
    <mergeCell ref="G42:G43"/>
    <mergeCell ref="K40:K41"/>
    <mergeCell ref="L40:L41"/>
    <mergeCell ref="M40:M41"/>
    <mergeCell ref="N40:N41"/>
    <mergeCell ref="O40:O41"/>
    <mergeCell ref="P40:P41"/>
    <mergeCell ref="O42:O43"/>
    <mergeCell ref="P42:P43"/>
    <mergeCell ref="Q42:Q43"/>
    <mergeCell ref="R42:R43"/>
    <mergeCell ref="S42:S43"/>
    <mergeCell ref="V42:V43"/>
    <mergeCell ref="H42:H43"/>
    <mergeCell ref="I42:I43"/>
    <mergeCell ref="J42:J43"/>
    <mergeCell ref="K42:K43"/>
    <mergeCell ref="M42:M43"/>
    <mergeCell ref="N42:N43"/>
    <mergeCell ref="D46:D47"/>
    <mergeCell ref="E46:E47"/>
    <mergeCell ref="F46:F47"/>
    <mergeCell ref="G46:G47"/>
    <mergeCell ref="B44:B45"/>
    <mergeCell ref="C44:C45"/>
    <mergeCell ref="D44:D45"/>
    <mergeCell ref="E44:E45"/>
    <mergeCell ref="F44:F45"/>
    <mergeCell ref="G44:G45"/>
    <mergeCell ref="V46:V47"/>
    <mergeCell ref="B48:B51"/>
    <mergeCell ref="C48:C51"/>
    <mergeCell ref="D48:D51"/>
    <mergeCell ref="E48:E51"/>
    <mergeCell ref="F48:F51"/>
    <mergeCell ref="G48:G51"/>
    <mergeCell ref="H48:H51"/>
    <mergeCell ref="I48:I51"/>
    <mergeCell ref="J48:J51"/>
    <mergeCell ref="N46:N47"/>
    <mergeCell ref="O46:O47"/>
    <mergeCell ref="P46:P47"/>
    <mergeCell ref="Q46:Q47"/>
    <mergeCell ref="R46:R47"/>
    <mergeCell ref="S46:S47"/>
    <mergeCell ref="H46:H47"/>
    <mergeCell ref="I46:I47"/>
    <mergeCell ref="J46:J47"/>
    <mergeCell ref="K46:K47"/>
    <mergeCell ref="L46:L47"/>
    <mergeCell ref="M46:M47"/>
    <mergeCell ref="B46:B47"/>
    <mergeCell ref="C46:C47"/>
    <mergeCell ref="D54:D55"/>
    <mergeCell ref="E54:E55"/>
    <mergeCell ref="F54:F55"/>
    <mergeCell ref="G54:G55"/>
    <mergeCell ref="R48:R51"/>
    <mergeCell ref="S48:S51"/>
    <mergeCell ref="B52:B53"/>
    <mergeCell ref="C52:C53"/>
    <mergeCell ref="D52:D53"/>
    <mergeCell ref="E52:E53"/>
    <mergeCell ref="F52:F53"/>
    <mergeCell ref="G52:G53"/>
    <mergeCell ref="K48:K51"/>
    <mergeCell ref="M48:M51"/>
    <mergeCell ref="N48:N51"/>
    <mergeCell ref="O48:O51"/>
    <mergeCell ref="P48:P51"/>
    <mergeCell ref="Q48:Q51"/>
    <mergeCell ref="V54:V55"/>
    <mergeCell ref="B56:B62"/>
    <mergeCell ref="C56:C62"/>
    <mergeCell ref="D56:D62"/>
    <mergeCell ref="E56:E62"/>
    <mergeCell ref="F56:F62"/>
    <mergeCell ref="G56:G62"/>
    <mergeCell ref="H56:H57"/>
    <mergeCell ref="I56:I57"/>
    <mergeCell ref="J56:J57"/>
    <mergeCell ref="N54:N55"/>
    <mergeCell ref="O54:O55"/>
    <mergeCell ref="P54:P55"/>
    <mergeCell ref="Q54:Q55"/>
    <mergeCell ref="R54:R55"/>
    <mergeCell ref="S54:S55"/>
    <mergeCell ref="H54:H55"/>
    <mergeCell ref="I54:I55"/>
    <mergeCell ref="J54:J55"/>
    <mergeCell ref="K54:K55"/>
    <mergeCell ref="L54:L55"/>
    <mergeCell ref="M54:M55"/>
    <mergeCell ref="B54:B55"/>
    <mergeCell ref="C54:C55"/>
    <mergeCell ref="Q56:Q57"/>
    <mergeCell ref="R56:R57"/>
    <mergeCell ref="S56:S57"/>
    <mergeCell ref="V56:V57"/>
    <mergeCell ref="B63:B65"/>
    <mergeCell ref="C63:C65"/>
    <mergeCell ref="D63:D65"/>
    <mergeCell ref="E63:E65"/>
    <mergeCell ref="F63:F65"/>
    <mergeCell ref="G63:G65"/>
    <mergeCell ref="K56:K57"/>
    <mergeCell ref="L56:L57"/>
    <mergeCell ref="M56:M57"/>
    <mergeCell ref="N56:N57"/>
    <mergeCell ref="O56:O57"/>
    <mergeCell ref="P56:P57"/>
    <mergeCell ref="P66:P68"/>
    <mergeCell ref="Q66:Q68"/>
    <mergeCell ref="R66:R68"/>
    <mergeCell ref="S66:S68"/>
    <mergeCell ref="V66:V67"/>
    <mergeCell ref="B70:B72"/>
    <mergeCell ref="C70:C72"/>
    <mergeCell ref="D70:D72"/>
    <mergeCell ref="E70:E72"/>
    <mergeCell ref="F70:F72"/>
    <mergeCell ref="J66:J68"/>
    <mergeCell ref="K66:K68"/>
    <mergeCell ref="L66:L68"/>
    <mergeCell ref="M66:M68"/>
    <mergeCell ref="N66:N68"/>
    <mergeCell ref="O66:O68"/>
    <mergeCell ref="H65:H68"/>
    <mergeCell ref="I65:I68"/>
    <mergeCell ref="B66:B68"/>
    <mergeCell ref="C66:C68"/>
    <mergeCell ref="D66:D68"/>
    <mergeCell ref="E66:E68"/>
    <mergeCell ref="F66:F68"/>
    <mergeCell ref="G66:G68"/>
    <mergeCell ref="G70:G72"/>
    <mergeCell ref="I72:I77"/>
    <mergeCell ref="J72:J77"/>
    <mergeCell ref="K72:K77"/>
    <mergeCell ref="B73:B77"/>
    <mergeCell ref="C73:C77"/>
    <mergeCell ref="D73:D77"/>
    <mergeCell ref="E73:E77"/>
    <mergeCell ref="F73:F77"/>
    <mergeCell ref="G73:G77"/>
    <mergeCell ref="Q73:Q77"/>
    <mergeCell ref="R73:R77"/>
    <mergeCell ref="S73:S77"/>
    <mergeCell ref="V73:V77"/>
    <mergeCell ref="B78:B80"/>
    <mergeCell ref="C78:C80"/>
    <mergeCell ref="D78:D80"/>
    <mergeCell ref="E78:E80"/>
    <mergeCell ref="F78:F80"/>
    <mergeCell ref="G78:G80"/>
    <mergeCell ref="H73:H77"/>
    <mergeCell ref="L73:L77"/>
    <mergeCell ref="M73:M77"/>
    <mergeCell ref="N73:N77"/>
    <mergeCell ref="O73:O77"/>
    <mergeCell ref="P73:P77"/>
    <mergeCell ref="V78:V80"/>
    <mergeCell ref="N78:N80"/>
    <mergeCell ref="O78:O80"/>
    <mergeCell ref="P78:P80"/>
    <mergeCell ref="Q78:Q80"/>
    <mergeCell ref="R78:R80"/>
    <mergeCell ref="S78:S80"/>
    <mergeCell ref="H78:H80"/>
    <mergeCell ref="B81:B83"/>
    <mergeCell ref="C81:C83"/>
    <mergeCell ref="D81:D83"/>
    <mergeCell ref="E81:E83"/>
    <mergeCell ref="F81:F83"/>
    <mergeCell ref="G81:G83"/>
    <mergeCell ref="I83:I85"/>
    <mergeCell ref="J83:J85"/>
    <mergeCell ref="K83:K85"/>
    <mergeCell ref="E84:E85"/>
    <mergeCell ref="F84:F85"/>
    <mergeCell ref="G84:G85"/>
    <mergeCell ref="H84:H85"/>
    <mergeCell ref="I78:I80"/>
    <mergeCell ref="J78:J80"/>
    <mergeCell ref="K78:K80"/>
    <mergeCell ref="L78:L80"/>
    <mergeCell ref="M78:M80"/>
    <mergeCell ref="V84:V85"/>
    <mergeCell ref="B86:B88"/>
    <mergeCell ref="C86:C88"/>
    <mergeCell ref="D86:D88"/>
    <mergeCell ref="E86:E88"/>
    <mergeCell ref="F86:F88"/>
    <mergeCell ref="G86:G88"/>
    <mergeCell ref="T84:T85"/>
    <mergeCell ref="U84:U85"/>
    <mergeCell ref="N84:N85"/>
    <mergeCell ref="O84:O85"/>
    <mergeCell ref="P84:P85"/>
    <mergeCell ref="Q84:Q85"/>
    <mergeCell ref="R84:R85"/>
    <mergeCell ref="S84:S85"/>
    <mergeCell ref="M83:M85"/>
    <mergeCell ref="B84:B85"/>
    <mergeCell ref="C84:C85"/>
    <mergeCell ref="D84:D85"/>
    <mergeCell ref="L84:L85"/>
    <mergeCell ref="B92:B95"/>
    <mergeCell ref="C92:C95"/>
    <mergeCell ref="D92:D95"/>
    <mergeCell ref="E92:E95"/>
    <mergeCell ref="F92:F95"/>
    <mergeCell ref="G92:G95"/>
    <mergeCell ref="B89:B91"/>
    <mergeCell ref="C89:C91"/>
    <mergeCell ref="D89:D91"/>
    <mergeCell ref="E89:E91"/>
    <mergeCell ref="F89:F91"/>
    <mergeCell ref="G89:G91"/>
    <mergeCell ref="H109:H110"/>
    <mergeCell ref="H111:H112"/>
    <mergeCell ref="H96:H103"/>
    <mergeCell ref="F96:F112"/>
    <mergeCell ref="E96:E112"/>
    <mergeCell ref="D96:D112"/>
    <mergeCell ref="C96:C112"/>
    <mergeCell ref="B96:B112"/>
    <mergeCell ref="G96:G112"/>
    <mergeCell ref="H104:H108"/>
    <mergeCell ref="R116:R117"/>
    <mergeCell ref="S116:S117"/>
    <mergeCell ref="V116:V117"/>
    <mergeCell ref="T116:T117"/>
    <mergeCell ref="U116:U117"/>
    <mergeCell ref="I116:I117"/>
    <mergeCell ref="J116:J117"/>
    <mergeCell ref="K116:K117"/>
    <mergeCell ref="L116:L117"/>
    <mergeCell ref="M116:M117"/>
    <mergeCell ref="N116:N117"/>
    <mergeCell ref="B118:B119"/>
    <mergeCell ref="C118:C119"/>
    <mergeCell ref="D118:D119"/>
    <mergeCell ref="E118:E119"/>
    <mergeCell ref="F118:F119"/>
    <mergeCell ref="G118:G119"/>
    <mergeCell ref="O116:O117"/>
    <mergeCell ref="P116:P117"/>
    <mergeCell ref="Q116:Q117"/>
    <mergeCell ref="B116:B117"/>
    <mergeCell ref="C116:C117"/>
    <mergeCell ref="D116:D117"/>
    <mergeCell ref="E116:E117"/>
    <mergeCell ref="F116:F117"/>
    <mergeCell ref="G116:G117"/>
    <mergeCell ref="H116:H117"/>
    <mergeCell ref="S123:S124"/>
    <mergeCell ref="H123:H124"/>
    <mergeCell ref="V118:V119"/>
    <mergeCell ref="B121:B122"/>
    <mergeCell ref="C121:C122"/>
    <mergeCell ref="D121:D122"/>
    <mergeCell ref="E121:E122"/>
    <mergeCell ref="F121:F122"/>
    <mergeCell ref="G121:G122"/>
    <mergeCell ref="H121:H122"/>
    <mergeCell ref="I121:I122"/>
    <mergeCell ref="J121:J122"/>
    <mergeCell ref="N118:N119"/>
    <mergeCell ref="O118:O119"/>
    <mergeCell ref="P118:P119"/>
    <mergeCell ref="Q118:Q119"/>
    <mergeCell ref="R118:R119"/>
    <mergeCell ref="S118:S119"/>
    <mergeCell ref="H118:H119"/>
    <mergeCell ref="I118:I119"/>
    <mergeCell ref="J118:J119"/>
    <mergeCell ref="K118:K119"/>
    <mergeCell ref="L118:L119"/>
    <mergeCell ref="M118:M119"/>
    <mergeCell ref="H126:H127"/>
    <mergeCell ref="I126:I127"/>
    <mergeCell ref="J126:J127"/>
    <mergeCell ref="Q121:Q122"/>
    <mergeCell ref="R121:R122"/>
    <mergeCell ref="S121:S122"/>
    <mergeCell ref="V121:V122"/>
    <mergeCell ref="B123:B124"/>
    <mergeCell ref="C123:C124"/>
    <mergeCell ref="D123:D124"/>
    <mergeCell ref="E123:E124"/>
    <mergeCell ref="F123:F124"/>
    <mergeCell ref="G123:G124"/>
    <mergeCell ref="K121:K122"/>
    <mergeCell ref="L121:L122"/>
    <mergeCell ref="M121:M122"/>
    <mergeCell ref="N121:N122"/>
    <mergeCell ref="O121:O122"/>
    <mergeCell ref="P121:P122"/>
    <mergeCell ref="V123:V124"/>
    <mergeCell ref="N123:N124"/>
    <mergeCell ref="O123:O124"/>
    <mergeCell ref="P123:P124"/>
    <mergeCell ref="Q123:Q124"/>
    <mergeCell ref="I123:I124"/>
    <mergeCell ref="J123:J124"/>
    <mergeCell ref="K123:K124"/>
    <mergeCell ref="L123:L124"/>
    <mergeCell ref="M123:M124"/>
    <mergeCell ref="L128:L129"/>
    <mergeCell ref="M128:M129"/>
    <mergeCell ref="Q126:Q127"/>
    <mergeCell ref="R126:R127"/>
    <mergeCell ref="R123:R124"/>
    <mergeCell ref="S126:S127"/>
    <mergeCell ref="V126:V127"/>
    <mergeCell ref="B128:B129"/>
    <mergeCell ref="C128:C129"/>
    <mergeCell ref="D128:D129"/>
    <mergeCell ref="E128:E129"/>
    <mergeCell ref="F128:F129"/>
    <mergeCell ref="G128:G129"/>
    <mergeCell ref="K126:K127"/>
    <mergeCell ref="L126:L127"/>
    <mergeCell ref="M126:M127"/>
    <mergeCell ref="N126:N127"/>
    <mergeCell ref="O126:O127"/>
    <mergeCell ref="P126:P127"/>
    <mergeCell ref="T126:T127"/>
    <mergeCell ref="U126:U127"/>
    <mergeCell ref="T128:T129"/>
    <mergeCell ref="U128:U129"/>
    <mergeCell ref="B126:B127"/>
    <mergeCell ref="C126:C127"/>
    <mergeCell ref="D126:D127"/>
    <mergeCell ref="E126:E127"/>
    <mergeCell ref="F126:F127"/>
    <mergeCell ref="G126:G127"/>
    <mergeCell ref="V128:V129"/>
    <mergeCell ref="B130:B132"/>
    <mergeCell ref="C130:C132"/>
    <mergeCell ref="D130:D132"/>
    <mergeCell ref="E130:E132"/>
    <mergeCell ref="F130:F132"/>
    <mergeCell ref="G130:G132"/>
    <mergeCell ref="H130:H132"/>
    <mergeCell ref="N128:N129"/>
    <mergeCell ref="O128:O129"/>
    <mergeCell ref="P128:P129"/>
    <mergeCell ref="Q128:Q129"/>
    <mergeCell ref="R128:R129"/>
    <mergeCell ref="S128:S129"/>
    <mergeCell ref="H128:H129"/>
    <mergeCell ref="I128:I129"/>
    <mergeCell ref="J128:J129"/>
    <mergeCell ref="K128:K129"/>
    <mergeCell ref="T46:T47"/>
    <mergeCell ref="U46:U47"/>
    <mergeCell ref="T54:T55"/>
    <mergeCell ref="U54:U55"/>
    <mergeCell ref="T56:T57"/>
    <mergeCell ref="U56:U57"/>
    <mergeCell ref="T38:T39"/>
    <mergeCell ref="U38:U39"/>
    <mergeCell ref="T40:T41"/>
    <mergeCell ref="U40:U41"/>
    <mergeCell ref="T42:T43"/>
    <mergeCell ref="U42:U43"/>
    <mergeCell ref="T118:T119"/>
    <mergeCell ref="U118:U119"/>
    <mergeCell ref="T121:T122"/>
    <mergeCell ref="U121:U122"/>
    <mergeCell ref="T123:T124"/>
    <mergeCell ref="U123:U124"/>
    <mergeCell ref="T66:T67"/>
    <mergeCell ref="U66:U67"/>
    <mergeCell ref="T73:T77"/>
    <mergeCell ref="U73:U77"/>
    <mergeCell ref="T78:T80"/>
    <mergeCell ref="U78:U80"/>
  </mergeCells>
  <pageMargins left="0" right="0" top="0.19685039370078741" bottom="0.19685039370078741" header="0.31496062992125984" footer="0.31496062992125984"/>
  <pageSetup paperSize="9" scale="65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view="pageBreakPreview" zoomScale="89" zoomScaleSheetLayoutView="89" workbookViewId="0">
      <selection activeCell="G3" sqref="G3"/>
    </sheetView>
  </sheetViews>
  <sheetFormatPr defaultRowHeight="14.4" x14ac:dyDescent="0.3"/>
  <cols>
    <col min="1" max="1" width="4.88671875" customWidth="1"/>
    <col min="2" max="2" width="4.44140625" customWidth="1"/>
    <col min="3" max="3" width="23.33203125" customWidth="1"/>
    <col min="4" max="4" width="42.109375" customWidth="1"/>
    <col min="5" max="5" width="10" style="4" customWidth="1"/>
    <col min="6" max="7" width="8.44140625" style="4" customWidth="1"/>
    <col min="8" max="8" width="15.44140625" style="4" customWidth="1"/>
    <col min="9" max="9" width="11.6640625" style="4" customWidth="1"/>
    <col min="10" max="10" width="8" style="103" customWidth="1"/>
    <col min="11" max="11" width="8" style="4" customWidth="1"/>
    <col min="12" max="12" width="7.6640625" style="4" customWidth="1"/>
    <col min="13" max="14" width="0.109375" style="4" hidden="1" customWidth="1"/>
  </cols>
  <sheetData>
    <row r="1" spans="1:16" ht="15.75" x14ac:dyDescent="0.25">
      <c r="A1" s="28"/>
      <c r="H1" s="29"/>
      <c r="I1" s="29"/>
      <c r="J1" s="100"/>
      <c r="K1" s="29"/>
      <c r="L1" s="29"/>
    </row>
    <row r="2" spans="1:16" ht="40.5" customHeight="1" x14ac:dyDescent="0.3">
      <c r="A2" s="28"/>
      <c r="G2" s="261" t="s">
        <v>150</v>
      </c>
      <c r="H2" s="261"/>
      <c r="I2" s="261"/>
      <c r="J2" s="261"/>
      <c r="K2" s="261"/>
      <c r="L2" s="261"/>
    </row>
    <row r="3" spans="1:16" ht="18" x14ac:dyDescent="0.35">
      <c r="A3" s="28"/>
      <c r="H3" s="29" t="s">
        <v>124</v>
      </c>
      <c r="I3" s="29"/>
      <c r="J3" s="100"/>
      <c r="K3" s="29"/>
      <c r="L3" s="29"/>
      <c r="M3" s="29"/>
      <c r="N3" s="29"/>
    </row>
    <row r="4" spans="1:16" ht="15.6" x14ac:dyDescent="0.3">
      <c r="A4" s="28"/>
      <c r="H4" s="32" t="s">
        <v>37</v>
      </c>
      <c r="I4" s="29"/>
      <c r="J4" s="100"/>
      <c r="K4" s="29"/>
      <c r="L4" s="29"/>
      <c r="M4" s="29"/>
      <c r="N4" s="29"/>
    </row>
    <row r="5" spans="1:16" ht="31.5" customHeight="1" x14ac:dyDescent="0.3">
      <c r="A5" s="30"/>
      <c r="H5" s="267" t="s">
        <v>89</v>
      </c>
      <c r="I5" s="267"/>
      <c r="J5" s="267"/>
      <c r="K5" s="267"/>
      <c r="L5" s="267"/>
      <c r="M5" s="31"/>
      <c r="N5" s="31"/>
    </row>
    <row r="6" spans="1:16" ht="15.6" x14ac:dyDescent="0.3">
      <c r="A6" s="269" t="s">
        <v>38</v>
      </c>
      <c r="B6" s="269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69"/>
    </row>
    <row r="7" spans="1:16" ht="15.6" x14ac:dyDescent="0.3">
      <c r="A7" s="269" t="s">
        <v>39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</row>
    <row r="8" spans="1:16" ht="54" customHeight="1" x14ac:dyDescent="0.3">
      <c r="A8" s="25"/>
      <c r="B8" s="25"/>
      <c r="C8" s="268" t="s">
        <v>137</v>
      </c>
      <c r="D8" s="268"/>
      <c r="E8" s="268"/>
      <c r="F8" s="268"/>
      <c r="G8" s="268"/>
      <c r="H8" s="268"/>
      <c r="I8" s="268"/>
      <c r="J8" s="101"/>
      <c r="K8" s="25"/>
      <c r="L8" s="25"/>
      <c r="M8" s="25"/>
      <c r="N8" s="25"/>
    </row>
    <row r="9" spans="1:16" ht="15.75" x14ac:dyDescent="0.25">
      <c r="A9" s="25"/>
      <c r="B9" s="25"/>
      <c r="C9" s="25"/>
      <c r="D9" s="34"/>
      <c r="E9" s="25"/>
      <c r="F9" s="25"/>
      <c r="G9" s="25"/>
      <c r="H9" s="25"/>
      <c r="I9" s="25"/>
      <c r="J9" s="101"/>
      <c r="K9" s="25"/>
      <c r="L9" s="25"/>
      <c r="M9" s="25"/>
      <c r="N9" s="25"/>
    </row>
    <row r="10" spans="1:16" ht="23.25" customHeight="1" x14ac:dyDescent="0.3">
      <c r="A10" s="257" t="s">
        <v>1</v>
      </c>
      <c r="B10" s="257"/>
      <c r="C10" s="257" t="s">
        <v>40</v>
      </c>
      <c r="D10" s="257" t="s">
        <v>41</v>
      </c>
      <c r="E10" s="251" t="s">
        <v>42</v>
      </c>
      <c r="F10" s="251"/>
      <c r="G10" s="251"/>
      <c r="H10" s="251"/>
      <c r="I10" s="251"/>
      <c r="J10" s="251"/>
      <c r="K10" s="251"/>
      <c r="L10" s="251"/>
      <c r="M10" s="251"/>
      <c r="N10" s="251"/>
      <c r="O10" s="2"/>
      <c r="P10" s="1"/>
    </row>
    <row r="11" spans="1:16" ht="59.25" customHeight="1" x14ac:dyDescent="0.3">
      <c r="A11" s="257"/>
      <c r="B11" s="257"/>
      <c r="C11" s="257"/>
      <c r="D11" s="257"/>
      <c r="E11" s="251" t="s">
        <v>43</v>
      </c>
      <c r="F11" s="265" t="s">
        <v>75</v>
      </c>
      <c r="G11" s="250" t="s">
        <v>77</v>
      </c>
      <c r="H11" s="252" t="s">
        <v>83</v>
      </c>
      <c r="I11" s="250" t="s">
        <v>86</v>
      </c>
      <c r="J11" s="252" t="s">
        <v>85</v>
      </c>
      <c r="K11" s="250" t="s">
        <v>119</v>
      </c>
      <c r="L11" s="250" t="s">
        <v>132</v>
      </c>
      <c r="O11" s="250" t="s">
        <v>135</v>
      </c>
      <c r="P11" s="250" t="s">
        <v>136</v>
      </c>
    </row>
    <row r="12" spans="1:16" ht="15.75" customHeight="1" x14ac:dyDescent="0.3">
      <c r="A12" s="3" t="s">
        <v>10</v>
      </c>
      <c r="B12" s="3" t="s">
        <v>11</v>
      </c>
      <c r="C12" s="257"/>
      <c r="D12" s="257"/>
      <c r="E12" s="251"/>
      <c r="F12" s="266"/>
      <c r="G12" s="250"/>
      <c r="H12" s="252"/>
      <c r="I12" s="250"/>
      <c r="J12" s="252"/>
      <c r="K12" s="250"/>
      <c r="L12" s="250"/>
      <c r="M12" s="23"/>
      <c r="O12" s="250"/>
      <c r="P12" s="250"/>
    </row>
    <row r="13" spans="1:16" ht="39.75" customHeight="1" x14ac:dyDescent="0.3">
      <c r="A13" s="256" t="s">
        <v>17</v>
      </c>
      <c r="B13" s="257"/>
      <c r="C13" s="258" t="s">
        <v>89</v>
      </c>
      <c r="D13" s="5" t="s">
        <v>15</v>
      </c>
      <c r="E13" s="10">
        <f>F13+G13+H13+I13+J13+K13+L13+O13+P13</f>
        <v>209921.59999999998</v>
      </c>
      <c r="F13" s="11">
        <f>SUM(F20+F19+F14)</f>
        <v>31943.700000000004</v>
      </c>
      <c r="G13" s="11">
        <f>SUM(G20+G19+G14)</f>
        <v>33202.799999999996</v>
      </c>
      <c r="H13" s="11">
        <f>SUM(H20+H19+H14)</f>
        <v>14689.1</v>
      </c>
      <c r="I13" s="11">
        <f>I14+I19+I20</f>
        <v>22816.699999999997</v>
      </c>
      <c r="J13" s="11">
        <f>J14+J19+J20</f>
        <v>23005.3</v>
      </c>
      <c r="K13" s="11">
        <f t="shared" ref="K13:P13" si="0">K14+K19+K20</f>
        <v>22423.3</v>
      </c>
      <c r="L13" s="11">
        <f t="shared" si="0"/>
        <v>20369.199999999997</v>
      </c>
      <c r="M13" s="11">
        <f t="shared" si="0"/>
        <v>0</v>
      </c>
      <c r="N13" s="11">
        <f t="shared" si="0"/>
        <v>0</v>
      </c>
      <c r="O13" s="11">
        <f t="shared" si="0"/>
        <v>20632.599999999999</v>
      </c>
      <c r="P13" s="11">
        <f t="shared" si="0"/>
        <v>20838.899999999998</v>
      </c>
    </row>
    <row r="14" spans="1:16" ht="24.75" customHeight="1" x14ac:dyDescent="0.3">
      <c r="A14" s="256"/>
      <c r="B14" s="257"/>
      <c r="C14" s="259"/>
      <c r="D14" s="6" t="s">
        <v>73</v>
      </c>
      <c r="E14" s="9">
        <f>F14+G14+H14+I14+J14+K14+L14+O14+P14</f>
        <v>209921.59999999998</v>
      </c>
      <c r="F14" s="27">
        <f>SUM(F16+F17+F18)</f>
        <v>31943.700000000004</v>
      </c>
      <c r="G14" s="27">
        <f t="shared" ref="G14:H14" si="1">SUM(G16+G17+G18)</f>
        <v>33202.799999999996</v>
      </c>
      <c r="H14" s="27">
        <f t="shared" si="1"/>
        <v>14689.1</v>
      </c>
      <c r="I14" s="27">
        <f>I16+I17+I18</f>
        <v>22816.699999999997</v>
      </c>
      <c r="J14" s="27">
        <f>J16+J17+J18</f>
        <v>23005.3</v>
      </c>
      <c r="K14" s="27">
        <f>K16+K17+K18</f>
        <v>22423.3</v>
      </c>
      <c r="L14" s="27">
        <f>L16+L17+L18</f>
        <v>20369.199999999997</v>
      </c>
      <c r="O14" s="27">
        <f t="shared" ref="O14:P14" si="2">O16+O17+O18</f>
        <v>20632.599999999999</v>
      </c>
      <c r="P14" s="27">
        <f t="shared" si="2"/>
        <v>20838.899999999998</v>
      </c>
    </row>
    <row r="15" spans="1:16" ht="23.25" customHeight="1" x14ac:dyDescent="0.3">
      <c r="A15" s="256"/>
      <c r="B15" s="257"/>
      <c r="C15" s="259"/>
      <c r="D15" s="6" t="s">
        <v>44</v>
      </c>
      <c r="E15" s="9"/>
      <c r="F15" s="9"/>
      <c r="G15" s="9"/>
      <c r="H15" s="9"/>
      <c r="I15" s="9"/>
      <c r="J15" s="27"/>
      <c r="K15" s="9"/>
      <c r="L15" s="9"/>
      <c r="O15" s="9"/>
      <c r="P15" s="9"/>
    </row>
    <row r="16" spans="1:16" ht="24" customHeight="1" x14ac:dyDescent="0.3">
      <c r="A16" s="256"/>
      <c r="B16" s="257"/>
      <c r="C16" s="259"/>
      <c r="D16" s="7" t="s">
        <v>76</v>
      </c>
      <c r="E16" s="9">
        <f>F16+G16+H16+I16+J16+K16+L16+O16+P16</f>
        <v>41639.5</v>
      </c>
      <c r="F16" s="9">
        <f>F24+F32+F40</f>
        <v>3163.9</v>
      </c>
      <c r="G16" s="9">
        <f>G24+G32+G40+G49</f>
        <v>3256.7999999999997</v>
      </c>
      <c r="H16" s="9">
        <f>H24+H32+H40</f>
        <v>2874</v>
      </c>
      <c r="I16" s="9">
        <f>I24+I32+I40+I49</f>
        <v>4064.6</v>
      </c>
      <c r="J16" s="27">
        <f>J24+J32+J40</f>
        <v>4925.9000000000005</v>
      </c>
      <c r="K16" s="9">
        <f t="shared" ref="K16:K17" si="3">K24+K32+K40</f>
        <v>5787</v>
      </c>
      <c r="L16" s="9">
        <f>L24+L32+L40</f>
        <v>5787</v>
      </c>
      <c r="O16" s="9">
        <f t="shared" ref="O16:P16" si="4">O24+O32+O40</f>
        <v>5787</v>
      </c>
      <c r="P16" s="9">
        <f t="shared" si="4"/>
        <v>5993.3</v>
      </c>
    </row>
    <row r="17" spans="1:21" ht="25.5" customHeight="1" x14ac:dyDescent="0.3">
      <c r="A17" s="256"/>
      <c r="B17" s="257"/>
      <c r="C17" s="259"/>
      <c r="D17" s="7" t="s">
        <v>70</v>
      </c>
      <c r="E17" s="9">
        <f>F17+G17+H17+I17+J17+K17+L17+O17+P17</f>
        <v>164072.20000000001</v>
      </c>
      <c r="F17" s="9">
        <f>F25+F33+F41</f>
        <v>28552.600000000002</v>
      </c>
      <c r="G17" s="9">
        <f>G25+G33+G41</f>
        <v>29186.3</v>
      </c>
      <c r="H17" s="9">
        <f>H25+H33+H41</f>
        <v>11075</v>
      </c>
      <c r="I17" s="9">
        <f>I25+I33+I41</f>
        <v>17389.5</v>
      </c>
      <c r="J17" s="27">
        <f>J25+J33+J41</f>
        <v>17383.599999999999</v>
      </c>
      <c r="K17" s="9">
        <f t="shared" si="3"/>
        <v>16211.8</v>
      </c>
      <c r="L17" s="9">
        <f>L25+L33+L41</f>
        <v>14582.199999999999</v>
      </c>
      <c r="O17" s="9">
        <f t="shared" ref="O17:P17" si="5">O25+O33+O41</f>
        <v>14845.599999999999</v>
      </c>
      <c r="P17" s="9">
        <f t="shared" si="5"/>
        <v>14845.599999999999</v>
      </c>
    </row>
    <row r="18" spans="1:21" ht="24" customHeight="1" x14ac:dyDescent="0.3">
      <c r="A18" s="256"/>
      <c r="B18" s="257"/>
      <c r="C18" s="259"/>
      <c r="D18" s="7" t="s">
        <v>71</v>
      </c>
      <c r="E18" s="27">
        <f>F18+G18+H18+I18+J18+K18+L18+O18+P18</f>
        <v>4209.8999999999996</v>
      </c>
      <c r="F18" s="27">
        <f t="shared" ref="F18:L18" si="6">F26</f>
        <v>227.2</v>
      </c>
      <c r="G18" s="27">
        <f t="shared" si="6"/>
        <v>759.7</v>
      </c>
      <c r="H18" s="27">
        <v>740.1</v>
      </c>
      <c r="I18" s="27">
        <f>I26+I34+I42</f>
        <v>1362.6</v>
      </c>
      <c r="J18" s="27">
        <f>J26+J34+J42</f>
        <v>695.8</v>
      </c>
      <c r="K18" s="27">
        <f>K26+K34+K42</f>
        <v>424.5</v>
      </c>
      <c r="L18" s="27">
        <f t="shared" si="6"/>
        <v>0</v>
      </c>
      <c r="O18" s="27">
        <f t="shared" ref="O18:P18" si="7">O26</f>
        <v>0</v>
      </c>
      <c r="P18" s="27">
        <f t="shared" si="7"/>
        <v>0</v>
      </c>
    </row>
    <row r="19" spans="1:21" ht="35.25" customHeight="1" x14ac:dyDescent="0.3">
      <c r="A19" s="256"/>
      <c r="B19" s="257"/>
      <c r="C19" s="259"/>
      <c r="D19" s="7" t="s">
        <v>72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27">
        <v>0</v>
      </c>
      <c r="K19" s="9">
        <v>0</v>
      </c>
      <c r="L19" s="9">
        <v>0</v>
      </c>
      <c r="O19" s="9">
        <v>0</v>
      </c>
      <c r="P19" s="9">
        <v>0</v>
      </c>
    </row>
    <row r="20" spans="1:21" ht="24.75" customHeight="1" x14ac:dyDescent="0.3">
      <c r="A20" s="256"/>
      <c r="B20" s="257"/>
      <c r="C20" s="260"/>
      <c r="D20" s="6" t="s">
        <v>74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O20" s="24">
        <v>0</v>
      </c>
      <c r="P20" s="24">
        <v>0</v>
      </c>
    </row>
    <row r="21" spans="1:21" ht="41.25" customHeight="1" x14ac:dyDescent="0.3">
      <c r="A21" s="256" t="s">
        <v>17</v>
      </c>
      <c r="B21" s="257">
        <v>1</v>
      </c>
      <c r="C21" s="258" t="s">
        <v>16</v>
      </c>
      <c r="D21" s="5" t="s">
        <v>15</v>
      </c>
      <c r="E21" s="10">
        <f>F21+G21+H21+I21+J21+K21+L21+O21+P21</f>
        <v>154624.79999999999</v>
      </c>
      <c r="F21" s="10">
        <v>28271.5</v>
      </c>
      <c r="G21" s="10">
        <f t="shared" ref="G21:L21" si="8">G22+G27+G28</f>
        <v>28128.5</v>
      </c>
      <c r="H21" s="10">
        <f t="shared" si="8"/>
        <v>11076.5</v>
      </c>
      <c r="I21" s="10">
        <f t="shared" si="8"/>
        <v>13773.9</v>
      </c>
      <c r="J21" s="11">
        <f t="shared" si="8"/>
        <v>13342</v>
      </c>
      <c r="K21" s="10">
        <f t="shared" si="8"/>
        <v>15744</v>
      </c>
      <c r="L21" s="10">
        <f t="shared" si="8"/>
        <v>14587.199999999999</v>
      </c>
      <c r="O21" s="10">
        <f t="shared" ref="O21:P21" si="9">O22+O27+O28</f>
        <v>14850.599999999999</v>
      </c>
      <c r="P21" s="10">
        <f t="shared" si="9"/>
        <v>14850.599999999999</v>
      </c>
    </row>
    <row r="22" spans="1:21" ht="36.75" customHeight="1" x14ac:dyDescent="0.3">
      <c r="A22" s="256"/>
      <c r="B22" s="257"/>
      <c r="C22" s="259"/>
      <c r="D22" s="6" t="s">
        <v>73</v>
      </c>
      <c r="E22" s="27">
        <f>F22+G22+H22+I22+J22+K22+L22+O22+P22</f>
        <v>154624.79999999999</v>
      </c>
      <c r="F22" s="9">
        <f>SUM(F24+F25+F26)</f>
        <v>28271.5</v>
      </c>
      <c r="G22" s="9">
        <f t="shared" ref="G22:L22" si="10">G24+G25+G26</f>
        <v>28128.5</v>
      </c>
      <c r="H22" s="9">
        <f t="shared" si="10"/>
        <v>11076.5</v>
      </c>
      <c r="I22" s="9">
        <f t="shared" si="10"/>
        <v>13773.9</v>
      </c>
      <c r="J22" s="27">
        <f t="shared" si="10"/>
        <v>13342</v>
      </c>
      <c r="K22" s="9">
        <f t="shared" si="10"/>
        <v>15744</v>
      </c>
      <c r="L22" s="9">
        <f t="shared" si="10"/>
        <v>14587.199999999999</v>
      </c>
      <c r="O22" s="9">
        <f t="shared" ref="O22:P22" si="11">O24+O25+O26</f>
        <v>14850.599999999999</v>
      </c>
      <c r="P22" s="9">
        <f t="shared" si="11"/>
        <v>14850.599999999999</v>
      </c>
    </row>
    <row r="23" spans="1:21" ht="23.25" customHeight="1" x14ac:dyDescent="0.3">
      <c r="A23" s="256"/>
      <c r="B23" s="257"/>
      <c r="C23" s="259"/>
      <c r="D23" s="6" t="s">
        <v>44</v>
      </c>
      <c r="E23" s="24"/>
      <c r="F23" s="26"/>
      <c r="G23" s="26"/>
      <c r="H23" s="26"/>
      <c r="I23" s="26"/>
      <c r="J23" s="24"/>
      <c r="K23" s="26"/>
      <c r="L23" s="26"/>
      <c r="O23" s="26"/>
      <c r="P23" s="26"/>
    </row>
    <row r="24" spans="1:21" ht="27" customHeight="1" x14ac:dyDescent="0.3">
      <c r="A24" s="256"/>
      <c r="B24" s="257"/>
      <c r="C24" s="259"/>
      <c r="D24" s="7" t="s">
        <v>76</v>
      </c>
      <c r="E24" s="27">
        <f>F24+G24+H24+I24+J24+K24+L24+O24+P24</f>
        <v>38.799999999999997</v>
      </c>
      <c r="F24" s="27">
        <v>3.6</v>
      </c>
      <c r="G24" s="27">
        <v>3.6</v>
      </c>
      <c r="H24" s="27">
        <v>1.5</v>
      </c>
      <c r="I24" s="27">
        <v>6</v>
      </c>
      <c r="J24" s="27">
        <v>4.0999999999999996</v>
      </c>
      <c r="K24" s="27">
        <v>5</v>
      </c>
      <c r="L24" s="27">
        <v>5</v>
      </c>
      <c r="O24" s="27">
        <v>5</v>
      </c>
      <c r="P24" s="27">
        <v>5</v>
      </c>
    </row>
    <row r="25" spans="1:21" ht="31.5" customHeight="1" x14ac:dyDescent="0.3">
      <c r="A25" s="256"/>
      <c r="B25" s="257"/>
      <c r="C25" s="259"/>
      <c r="D25" s="7" t="s">
        <v>70</v>
      </c>
      <c r="E25" s="27">
        <f>F25+G25+H25+I25+J25+K25+L25+O25+P25</f>
        <v>153599.09999999998</v>
      </c>
      <c r="F25" s="27">
        <v>28040.7</v>
      </c>
      <c r="G25" s="27">
        <v>27365.200000000001</v>
      </c>
      <c r="H25" s="27">
        <v>11075</v>
      </c>
      <c r="I25" s="56">
        <v>13767.9</v>
      </c>
      <c r="J25" s="141">
        <f>'Приложение 5'!R52+'Приложение 5'!R23</f>
        <v>13337.9</v>
      </c>
      <c r="K25" s="56">
        <f>'Приложение 5'!S23+'Приложение 5'!S52</f>
        <v>15739</v>
      </c>
      <c r="L25" s="56">
        <f>'Приложение 5'!T20+'Приложение 5'!T52</f>
        <v>14582.199999999999</v>
      </c>
      <c r="M25" s="56">
        <v>3695.6</v>
      </c>
      <c r="N25" s="56">
        <v>3695.6</v>
      </c>
      <c r="O25" s="56">
        <f>'Приложение 5'!U52+'Приложение 5'!U23</f>
        <v>14845.599999999999</v>
      </c>
      <c r="P25" s="56">
        <f>'Приложение 5'!V23+'Приложение 5'!V52</f>
        <v>14845.599999999999</v>
      </c>
    </row>
    <row r="26" spans="1:21" ht="35.25" customHeight="1" x14ac:dyDescent="0.3">
      <c r="A26" s="256"/>
      <c r="B26" s="257"/>
      <c r="C26" s="259"/>
      <c r="D26" s="7" t="s">
        <v>71</v>
      </c>
      <c r="E26" s="27">
        <f>F26+G26+H26+I26+J26+K26+L26+O26+P26</f>
        <v>986.90000000000009</v>
      </c>
      <c r="F26" s="27">
        <v>227.2</v>
      </c>
      <c r="G26" s="27">
        <v>759.7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O26" s="27">
        <v>0</v>
      </c>
      <c r="P26" s="27">
        <v>0</v>
      </c>
    </row>
    <row r="27" spans="1:21" ht="37.5" customHeight="1" x14ac:dyDescent="0.3">
      <c r="A27" s="256"/>
      <c r="B27" s="257"/>
      <c r="C27" s="259"/>
      <c r="D27" s="7" t="s">
        <v>72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4">
        <v>0</v>
      </c>
      <c r="K27" s="26">
        <v>0</v>
      </c>
      <c r="L27" s="26">
        <v>0</v>
      </c>
      <c r="O27" s="26">
        <v>0</v>
      </c>
      <c r="P27" s="26">
        <v>0</v>
      </c>
    </row>
    <row r="28" spans="1:21" ht="30" customHeight="1" x14ac:dyDescent="0.3">
      <c r="A28" s="256"/>
      <c r="B28" s="257"/>
      <c r="C28" s="260"/>
      <c r="D28" s="6" t="s">
        <v>74</v>
      </c>
      <c r="E28" s="26">
        <v>0</v>
      </c>
      <c r="F28" s="9">
        <v>0</v>
      </c>
      <c r="G28" s="9">
        <v>0</v>
      </c>
      <c r="H28" s="9">
        <v>0</v>
      </c>
      <c r="I28" s="9">
        <v>0</v>
      </c>
      <c r="J28" s="27">
        <v>0</v>
      </c>
      <c r="K28" s="9">
        <v>0</v>
      </c>
      <c r="L28" s="9">
        <v>0</v>
      </c>
      <c r="O28" s="9">
        <v>0</v>
      </c>
      <c r="P28" s="9">
        <v>0</v>
      </c>
    </row>
    <row r="29" spans="1:21" ht="44.25" customHeight="1" x14ac:dyDescent="0.3">
      <c r="A29" s="256" t="str">
        <f>A21</f>
        <v>04</v>
      </c>
      <c r="B29" s="257">
        <v>2</v>
      </c>
      <c r="C29" s="262" t="s">
        <v>29</v>
      </c>
      <c r="D29" s="5" t="s">
        <v>15</v>
      </c>
      <c r="E29" s="10">
        <f>F29+G29+H29+I29+J29+K29+L29+O29+P29</f>
        <v>48385.4</v>
      </c>
      <c r="F29" s="10">
        <v>3160.3</v>
      </c>
      <c r="G29" s="10">
        <f t="shared" ref="G29:L29" si="12">G30+G35+G36</f>
        <v>3253.2</v>
      </c>
      <c r="H29" s="10">
        <f t="shared" si="12"/>
        <v>2872.5</v>
      </c>
      <c r="I29" s="10">
        <f t="shared" si="12"/>
        <v>7680.2000000000007</v>
      </c>
      <c r="J29" s="11">
        <f t="shared" si="12"/>
        <v>8136.9</v>
      </c>
      <c r="K29" s="10">
        <f t="shared" si="12"/>
        <v>5769</v>
      </c>
      <c r="L29" s="10">
        <f t="shared" si="12"/>
        <v>5769</v>
      </c>
      <c r="O29" s="10">
        <f t="shared" ref="O29:P29" si="13">O30+O35+O36</f>
        <v>5769</v>
      </c>
      <c r="P29" s="104">
        <f t="shared" si="13"/>
        <v>5975.3</v>
      </c>
      <c r="Q29" s="249"/>
      <c r="R29" s="249"/>
      <c r="S29" s="249"/>
      <c r="T29" s="249"/>
      <c r="U29" s="249"/>
    </row>
    <row r="30" spans="1:21" ht="35.25" customHeight="1" x14ac:dyDescent="0.3">
      <c r="A30" s="257"/>
      <c r="B30" s="257"/>
      <c r="C30" s="263"/>
      <c r="D30" s="6" t="s">
        <v>73</v>
      </c>
      <c r="E30" s="9">
        <f>F30+G30+H30+I30+J30+K30+L30+O30+P30</f>
        <v>48385.4</v>
      </c>
      <c r="F30" s="9">
        <v>3160.3</v>
      </c>
      <c r="G30" s="9">
        <f t="shared" ref="G30:L30" si="14">G32+G33+G34</f>
        <v>3253.2</v>
      </c>
      <c r="H30" s="9">
        <f t="shared" si="14"/>
        <v>2872.5</v>
      </c>
      <c r="I30" s="9">
        <f t="shared" si="14"/>
        <v>7680.2000000000007</v>
      </c>
      <c r="J30" s="27">
        <f t="shared" si="14"/>
        <v>8136.9</v>
      </c>
      <c r="K30" s="9">
        <f t="shared" si="14"/>
        <v>5769</v>
      </c>
      <c r="L30" s="9">
        <f t="shared" si="14"/>
        <v>5769</v>
      </c>
      <c r="O30" s="9">
        <f t="shared" ref="O30:P30" si="15">O32+O33+O34</f>
        <v>5769</v>
      </c>
      <c r="P30" s="105">
        <f t="shared" si="15"/>
        <v>5975.3</v>
      </c>
      <c r="Q30" s="249"/>
      <c r="R30" s="249"/>
      <c r="S30" s="249"/>
      <c r="T30" s="249"/>
      <c r="U30" s="249"/>
    </row>
    <row r="31" spans="1:21" ht="23.25" customHeight="1" x14ac:dyDescent="0.3">
      <c r="A31" s="257"/>
      <c r="B31" s="257"/>
      <c r="C31" s="263"/>
      <c r="D31" s="6" t="s">
        <v>44</v>
      </c>
      <c r="E31" s="9"/>
      <c r="F31" s="9"/>
      <c r="G31" s="9"/>
      <c r="H31" s="9"/>
      <c r="I31" s="9"/>
      <c r="J31" s="27"/>
      <c r="K31" s="9"/>
      <c r="L31" s="9"/>
      <c r="O31" s="9"/>
      <c r="P31" s="9"/>
    </row>
    <row r="32" spans="1:21" ht="29.25" customHeight="1" x14ac:dyDescent="0.3">
      <c r="A32" s="257"/>
      <c r="B32" s="257"/>
      <c r="C32" s="263"/>
      <c r="D32" s="7" t="s">
        <v>76</v>
      </c>
      <c r="E32" s="9">
        <f>F32+G32+H32+I32+J32+K32+L32+O32+P32</f>
        <v>41533.4</v>
      </c>
      <c r="F32" s="9">
        <v>3160.3</v>
      </c>
      <c r="G32" s="9">
        <v>3253.2</v>
      </c>
      <c r="H32" s="9">
        <v>2872.5</v>
      </c>
      <c r="I32" s="9">
        <f>'Приложение 5'!Q71+'Приложение 5'!Q82+'Приложение 5'!Q98+'Приложение 5'!Q106+'Приложение 5'!Q108+'Приложение 5'!Q110+'Приложение 5'!Q113</f>
        <v>4058.6</v>
      </c>
      <c r="J32" s="27">
        <f>'Приложение 5'!R70+'Приложение 5'!R81+'Приложение 5'!R98+'Приложение 5'!R100+'Приложение 5'!R102+'Приложение 5'!R110</f>
        <v>4906.5</v>
      </c>
      <c r="K32" s="9">
        <v>5769</v>
      </c>
      <c r="L32" s="9">
        <v>5769</v>
      </c>
      <c r="O32" s="9">
        <v>5769</v>
      </c>
      <c r="P32" s="9">
        <v>5975.3</v>
      </c>
    </row>
    <row r="33" spans="1:16" ht="27" customHeight="1" x14ac:dyDescent="0.3">
      <c r="A33" s="257"/>
      <c r="B33" s="257"/>
      <c r="C33" s="263"/>
      <c r="D33" s="7" t="s">
        <v>70</v>
      </c>
      <c r="E33" s="27">
        <f>SUM(F33+G33+H33+I33+L33)</f>
        <v>3621.6000000000004</v>
      </c>
      <c r="F33" s="27">
        <v>0</v>
      </c>
      <c r="G33" s="27">
        <v>0</v>
      </c>
      <c r="H33" s="27">
        <v>0</v>
      </c>
      <c r="I33" s="27">
        <f>'Приложение 5'!Q99+'Приложение 5'!Q105+'Приложение 5'!Q107+'Приложение 5'!Q109</f>
        <v>3621.6000000000004</v>
      </c>
      <c r="J33" s="27">
        <f>'Приложение 5'!R99+'Приложение 5'!R101+'Приложение 5'!R103+'Приложение 5'!R105+'Приложение 5'!R107+'Приложение 5'!R109</f>
        <v>3230.4</v>
      </c>
      <c r="K33" s="27">
        <v>0</v>
      </c>
      <c r="L33" s="27">
        <v>0</v>
      </c>
      <c r="M33" s="23"/>
      <c r="O33" s="27">
        <v>0</v>
      </c>
      <c r="P33" s="27">
        <v>0</v>
      </c>
    </row>
    <row r="34" spans="1:16" ht="33.75" customHeight="1" x14ac:dyDescent="0.3">
      <c r="A34" s="257"/>
      <c r="B34" s="257"/>
      <c r="C34" s="263"/>
      <c r="D34" s="7" t="s">
        <v>71</v>
      </c>
      <c r="E34" s="27">
        <f>SUM(F34+G34+H34+I34+L34)</f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O34" s="27">
        <v>0</v>
      </c>
      <c r="P34" s="27">
        <v>0</v>
      </c>
    </row>
    <row r="35" spans="1:16" ht="42.75" customHeight="1" x14ac:dyDescent="0.3">
      <c r="A35" s="257"/>
      <c r="B35" s="257"/>
      <c r="C35" s="263"/>
      <c r="D35" s="7" t="s">
        <v>72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O35" s="24">
        <v>0</v>
      </c>
      <c r="P35" s="24">
        <v>0</v>
      </c>
    </row>
    <row r="36" spans="1:16" ht="31.5" customHeight="1" x14ac:dyDescent="0.3">
      <c r="A36" s="257"/>
      <c r="B36" s="257"/>
      <c r="C36" s="264"/>
      <c r="D36" s="6" t="s">
        <v>74</v>
      </c>
      <c r="E36" s="27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O36" s="24">
        <v>0</v>
      </c>
      <c r="P36" s="24">
        <v>0</v>
      </c>
    </row>
    <row r="37" spans="1:16" ht="27.75" customHeight="1" x14ac:dyDescent="0.3">
      <c r="A37" s="256" t="str">
        <f>A29</f>
        <v>04</v>
      </c>
      <c r="B37" s="257">
        <v>3</v>
      </c>
      <c r="C37" s="258" t="s">
        <v>52</v>
      </c>
      <c r="D37" s="5" t="s">
        <v>15</v>
      </c>
      <c r="E37" s="11">
        <f>F37+G37+H37+I37+J37+K37+L37+O37+P37</f>
        <v>6911.4</v>
      </c>
      <c r="F37" s="11">
        <v>511.9</v>
      </c>
      <c r="G37" s="11">
        <f t="shared" ref="G37:L37" si="16">G38+G43+G44</f>
        <v>1821.1</v>
      </c>
      <c r="H37" s="11">
        <f t="shared" si="16"/>
        <v>740.1</v>
      </c>
      <c r="I37" s="11">
        <f t="shared" si="16"/>
        <v>1362.6</v>
      </c>
      <c r="J37" s="11">
        <f t="shared" si="16"/>
        <v>1526.3999999999999</v>
      </c>
      <c r="K37" s="11">
        <f t="shared" si="16"/>
        <v>910.3</v>
      </c>
      <c r="L37" s="11">
        <f t="shared" si="16"/>
        <v>13</v>
      </c>
      <c r="O37" s="11">
        <f t="shared" ref="O37:P37" si="17">O38+O43+O44</f>
        <v>13</v>
      </c>
      <c r="P37" s="11">
        <f t="shared" si="17"/>
        <v>13</v>
      </c>
    </row>
    <row r="38" spans="1:16" ht="26.25" customHeight="1" x14ac:dyDescent="0.3">
      <c r="A38" s="257"/>
      <c r="B38" s="257"/>
      <c r="C38" s="259"/>
      <c r="D38" s="6" t="s">
        <v>73</v>
      </c>
      <c r="E38" s="27">
        <f>SUM(F38+G38+H38+I38+L38+J38+O38+P38+K38)</f>
        <v>6911.4</v>
      </c>
      <c r="F38" s="27">
        <v>511.9</v>
      </c>
      <c r="G38" s="27">
        <f t="shared" ref="G38:L38" si="18">G40+G41+G42</f>
        <v>1821.1</v>
      </c>
      <c r="H38" s="27">
        <f t="shared" si="18"/>
        <v>740.1</v>
      </c>
      <c r="I38" s="27">
        <f t="shared" si="18"/>
        <v>1362.6</v>
      </c>
      <c r="J38" s="27">
        <f t="shared" si="18"/>
        <v>1526.3999999999999</v>
      </c>
      <c r="K38" s="27">
        <f t="shared" si="18"/>
        <v>910.3</v>
      </c>
      <c r="L38" s="27">
        <f t="shared" si="18"/>
        <v>13</v>
      </c>
      <c r="O38" s="27">
        <f t="shared" ref="O38:P38" si="19">O40+O41+O42</f>
        <v>13</v>
      </c>
      <c r="P38" s="27">
        <f t="shared" si="19"/>
        <v>13</v>
      </c>
    </row>
    <row r="39" spans="1:16" ht="26.25" customHeight="1" x14ac:dyDescent="0.3">
      <c r="A39" s="257"/>
      <c r="B39" s="257"/>
      <c r="C39" s="259"/>
      <c r="D39" s="6" t="s">
        <v>44</v>
      </c>
      <c r="E39" s="27"/>
      <c r="F39" s="27"/>
      <c r="G39" s="27"/>
      <c r="H39" s="27"/>
      <c r="I39" s="27"/>
      <c r="J39" s="27"/>
      <c r="K39" s="27"/>
      <c r="L39" s="27"/>
      <c r="O39" s="27"/>
      <c r="P39" s="27"/>
    </row>
    <row r="40" spans="1:16" ht="27.75" customHeight="1" x14ac:dyDescent="0.3">
      <c r="A40" s="257"/>
      <c r="B40" s="257"/>
      <c r="C40" s="259"/>
      <c r="D40" s="7" t="s">
        <v>76</v>
      </c>
      <c r="E40" s="27">
        <f>SUM(F40+G40+H40+I40+L40)</f>
        <v>13</v>
      </c>
      <c r="F40" s="27">
        <v>0</v>
      </c>
      <c r="G40" s="27">
        <v>0</v>
      </c>
      <c r="H40" s="27">
        <v>0</v>
      </c>
      <c r="I40" s="27">
        <v>0</v>
      </c>
      <c r="J40" s="27">
        <v>15.3</v>
      </c>
      <c r="K40" s="27">
        <v>13</v>
      </c>
      <c r="L40" s="27">
        <v>13</v>
      </c>
      <c r="O40" s="27">
        <v>13</v>
      </c>
      <c r="P40" s="27">
        <v>13</v>
      </c>
    </row>
    <row r="41" spans="1:16" ht="22.5" customHeight="1" x14ac:dyDescent="0.3">
      <c r="A41" s="257"/>
      <c r="B41" s="257"/>
      <c r="C41" s="259"/>
      <c r="D41" s="7" t="s">
        <v>70</v>
      </c>
      <c r="E41" s="27">
        <f>F41+G41+H41+I41+J41+K41+L41+O41+P41</f>
        <v>3621.1000000000004</v>
      </c>
      <c r="F41" s="27">
        <v>511.9</v>
      </c>
      <c r="G41" s="27">
        <v>1821.1</v>
      </c>
      <c r="H41" s="27">
        <v>0</v>
      </c>
      <c r="I41" s="27">
        <v>0</v>
      </c>
      <c r="J41" s="27">
        <v>815.3</v>
      </c>
      <c r="K41" s="27">
        <v>472.8</v>
      </c>
      <c r="L41" s="27">
        <v>0</v>
      </c>
      <c r="O41" s="27">
        <v>0</v>
      </c>
      <c r="P41" s="27">
        <v>0</v>
      </c>
    </row>
    <row r="42" spans="1:16" ht="33" customHeight="1" x14ac:dyDescent="0.3">
      <c r="A42" s="257"/>
      <c r="B42" s="257"/>
      <c r="C42" s="259"/>
      <c r="D42" s="7" t="s">
        <v>71</v>
      </c>
      <c r="E42" s="27">
        <f>F42+G42+H42+I42+J42+K42+L42+O42+P42</f>
        <v>3223</v>
      </c>
      <c r="F42" s="27">
        <v>0</v>
      </c>
      <c r="G42" s="27">
        <v>0</v>
      </c>
      <c r="H42" s="27">
        <v>740.1</v>
      </c>
      <c r="I42" s="27">
        <v>1362.6</v>
      </c>
      <c r="J42" s="27">
        <v>695.8</v>
      </c>
      <c r="K42" s="27">
        <v>424.5</v>
      </c>
      <c r="L42" s="27">
        <v>0</v>
      </c>
      <c r="O42" s="27">
        <v>0</v>
      </c>
      <c r="P42" s="27">
        <v>0</v>
      </c>
    </row>
    <row r="43" spans="1:16" ht="34.5" customHeight="1" x14ac:dyDescent="0.3">
      <c r="A43" s="257"/>
      <c r="B43" s="257"/>
      <c r="C43" s="259"/>
      <c r="D43" s="7" t="s">
        <v>72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O43" s="24">
        <v>0</v>
      </c>
      <c r="P43" s="24">
        <v>0</v>
      </c>
    </row>
    <row r="44" spans="1:16" ht="30" customHeight="1" x14ac:dyDescent="0.3">
      <c r="A44" s="257"/>
      <c r="B44" s="257"/>
      <c r="C44" s="260"/>
      <c r="D44" s="6" t="s">
        <v>74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4">
        <v>0</v>
      </c>
      <c r="K44" s="26">
        <v>0</v>
      </c>
      <c r="L44" s="26">
        <v>0</v>
      </c>
      <c r="M44" s="22"/>
      <c r="N44" s="22"/>
      <c r="O44" s="26">
        <v>0</v>
      </c>
      <c r="P44" s="26">
        <v>0</v>
      </c>
    </row>
    <row r="45" spans="1:16" ht="30" customHeight="1" x14ac:dyDescent="0.3">
      <c r="A45" s="2"/>
      <c r="B45" s="2"/>
      <c r="C45" s="35"/>
      <c r="D45" s="16"/>
      <c r="E45" s="20"/>
      <c r="F45" s="20"/>
      <c r="G45" s="20"/>
      <c r="H45" s="20"/>
      <c r="I45" s="20"/>
      <c r="J45" s="21"/>
      <c r="K45" s="20"/>
      <c r="O45" s="4"/>
      <c r="P45" s="36" t="s">
        <v>123</v>
      </c>
    </row>
    <row r="46" spans="1:16" ht="15" customHeight="1" x14ac:dyDescent="0.3">
      <c r="A46" s="255"/>
      <c r="B46" s="254"/>
      <c r="C46" s="253"/>
      <c r="D46" s="13"/>
      <c r="E46" s="14"/>
      <c r="F46" s="14"/>
      <c r="G46" s="14"/>
      <c r="H46" s="15"/>
      <c r="I46" s="14"/>
      <c r="J46" s="15"/>
      <c r="K46" s="14"/>
      <c r="L46" s="14"/>
      <c r="O46" s="4"/>
    </row>
    <row r="47" spans="1:16" x14ac:dyDescent="0.3">
      <c r="A47" s="255"/>
      <c r="B47" s="254"/>
      <c r="C47" s="253"/>
      <c r="D47" s="16"/>
      <c r="E47" s="17"/>
      <c r="F47" s="17"/>
      <c r="G47" s="17"/>
      <c r="H47" s="18"/>
      <c r="I47" s="17"/>
      <c r="J47" s="18"/>
      <c r="K47" s="17"/>
      <c r="L47" s="17"/>
      <c r="O47" s="4"/>
    </row>
    <row r="48" spans="1:16" x14ac:dyDescent="0.3">
      <c r="A48" s="255"/>
      <c r="B48" s="254"/>
      <c r="C48" s="253"/>
      <c r="D48" s="16"/>
      <c r="E48" s="17"/>
      <c r="F48" s="17"/>
      <c r="G48" s="17"/>
      <c r="H48" s="18"/>
      <c r="I48" s="17"/>
      <c r="J48" s="18"/>
      <c r="K48" s="17"/>
      <c r="L48" s="17"/>
      <c r="O48" s="4"/>
    </row>
    <row r="49" spans="1:15" x14ac:dyDescent="0.3">
      <c r="A49" s="255"/>
      <c r="B49" s="254"/>
      <c r="C49" s="253"/>
      <c r="D49" s="19"/>
      <c r="E49" s="17"/>
      <c r="F49" s="17"/>
      <c r="G49" s="17"/>
      <c r="H49" s="18"/>
      <c r="I49" s="17"/>
      <c r="J49" s="18"/>
      <c r="K49" s="17"/>
      <c r="L49" s="17"/>
      <c r="O49" s="4"/>
    </row>
    <row r="50" spans="1:15" x14ac:dyDescent="0.3">
      <c r="A50" s="255"/>
      <c r="B50" s="254"/>
      <c r="C50" s="253"/>
      <c r="D50" s="19"/>
      <c r="E50" s="17"/>
      <c r="F50" s="18"/>
      <c r="G50" s="18"/>
      <c r="H50" s="18"/>
      <c r="I50" s="18"/>
      <c r="J50" s="18"/>
      <c r="K50" s="18"/>
      <c r="L50" s="18"/>
      <c r="O50" s="4"/>
    </row>
    <row r="51" spans="1:15" x14ac:dyDescent="0.3">
      <c r="A51" s="255"/>
      <c r="B51" s="254"/>
      <c r="C51" s="253"/>
      <c r="D51" s="19"/>
      <c r="E51" s="17"/>
      <c r="F51" s="18"/>
      <c r="G51" s="18"/>
      <c r="H51" s="18"/>
      <c r="I51" s="18"/>
      <c r="J51" s="18"/>
      <c r="K51" s="18"/>
      <c r="L51" s="18"/>
      <c r="O51" s="4"/>
    </row>
    <row r="52" spans="1:15" x14ac:dyDescent="0.3">
      <c r="A52" s="255"/>
      <c r="B52" s="254"/>
      <c r="C52" s="253"/>
      <c r="D52" s="19"/>
      <c r="E52" s="20"/>
      <c r="F52" s="20"/>
      <c r="G52" s="20"/>
      <c r="H52" s="21"/>
      <c r="I52" s="20"/>
      <c r="J52" s="21"/>
      <c r="K52" s="20"/>
      <c r="L52" s="20"/>
      <c r="O52" s="4"/>
    </row>
    <row r="53" spans="1:15" x14ac:dyDescent="0.3">
      <c r="A53" s="255"/>
      <c r="B53" s="254"/>
      <c r="C53" s="253"/>
      <c r="D53" s="16"/>
      <c r="E53" s="20"/>
      <c r="F53" s="20"/>
      <c r="G53" s="20"/>
      <c r="H53" s="21"/>
      <c r="I53" s="20"/>
      <c r="J53" s="21"/>
      <c r="K53" s="20"/>
      <c r="L53" s="20"/>
      <c r="O53" s="4"/>
    </row>
    <row r="54" spans="1:15" x14ac:dyDescent="0.3">
      <c r="C54" s="4"/>
      <c r="D54" s="4"/>
      <c r="E54" s="12"/>
      <c r="F54" s="12"/>
      <c r="G54" s="12"/>
      <c r="H54" s="12"/>
      <c r="I54" s="12"/>
      <c r="J54" s="102"/>
      <c r="K54" s="12"/>
      <c r="L54" s="12"/>
      <c r="M54" s="12"/>
      <c r="N54" s="12"/>
      <c r="O54" s="4"/>
    </row>
    <row r="55" spans="1:15" x14ac:dyDescent="0.3">
      <c r="C55" s="4"/>
      <c r="D55" s="4"/>
      <c r="E55" s="12"/>
      <c r="F55" s="12"/>
      <c r="G55" s="12"/>
      <c r="H55" s="12"/>
      <c r="I55" s="12"/>
      <c r="J55" s="102"/>
      <c r="K55" s="12"/>
      <c r="L55" s="12"/>
      <c r="M55" s="12"/>
      <c r="N55" s="12"/>
      <c r="O55" s="4"/>
    </row>
    <row r="56" spans="1:15" x14ac:dyDescent="0.3">
      <c r="C56" s="4"/>
      <c r="D56" s="4"/>
      <c r="E56" s="12"/>
      <c r="F56" s="12"/>
      <c r="G56" s="12"/>
      <c r="H56" s="12"/>
      <c r="I56" s="12"/>
      <c r="J56" s="102"/>
      <c r="K56" s="12"/>
      <c r="L56" s="12"/>
      <c r="M56" s="12"/>
      <c r="N56" s="12"/>
    </row>
  </sheetData>
  <mergeCells count="39">
    <mergeCell ref="G2:L2"/>
    <mergeCell ref="A29:A36"/>
    <mergeCell ref="B29:B36"/>
    <mergeCell ref="C29:C36"/>
    <mergeCell ref="F11:F12"/>
    <mergeCell ref="H5:L5"/>
    <mergeCell ref="C8:I8"/>
    <mergeCell ref="L11:L12"/>
    <mergeCell ref="A13:A20"/>
    <mergeCell ref="B13:B20"/>
    <mergeCell ref="C13:C20"/>
    <mergeCell ref="A6:N6"/>
    <mergeCell ref="A7:N7"/>
    <mergeCell ref="A10:B11"/>
    <mergeCell ref="C10:C12"/>
    <mergeCell ref="D10:D12"/>
    <mergeCell ref="C46:C53"/>
    <mergeCell ref="B46:B53"/>
    <mergeCell ref="A46:A53"/>
    <mergeCell ref="A21:A28"/>
    <mergeCell ref="B21:B28"/>
    <mergeCell ref="C21:C28"/>
    <mergeCell ref="A37:A44"/>
    <mergeCell ref="B37:B44"/>
    <mergeCell ref="C37:C44"/>
    <mergeCell ref="O11:O12"/>
    <mergeCell ref="P11:P12"/>
    <mergeCell ref="E10:N10"/>
    <mergeCell ref="E11:E12"/>
    <mergeCell ref="H11:H12"/>
    <mergeCell ref="I11:I12"/>
    <mergeCell ref="G11:G12"/>
    <mergeCell ref="J11:J12"/>
    <mergeCell ref="K11:K12"/>
    <mergeCell ref="Q29:Q30"/>
    <mergeCell ref="R29:R30"/>
    <mergeCell ref="S29:S30"/>
    <mergeCell ref="T29:T30"/>
    <mergeCell ref="U29:U30"/>
  </mergeCells>
  <pageMargins left="0.51181102362204722" right="0.51181102362204722" top="0.35433070866141736" bottom="0.15748031496062992" header="0.31496062992125984" footer="0.31496062992125984"/>
  <pageSetup paperSize="9" scale="79" fitToHeight="3" orientation="landscape" r:id="rId1"/>
  <rowBreaks count="2" manualBreakCount="2">
    <brk id="20" max="15" man="1"/>
    <brk id="3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5</vt:lpstr>
      <vt:lpstr>приложение 6 </vt:lpstr>
      <vt:lpstr>'приложение 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Щербатых</cp:lastModifiedBy>
  <cp:lastPrinted>2025-03-06T13:08:11Z</cp:lastPrinted>
  <dcterms:created xsi:type="dcterms:W3CDTF">2014-04-24T09:38:49Z</dcterms:created>
  <dcterms:modified xsi:type="dcterms:W3CDTF">2025-03-28T09:32:45Z</dcterms:modified>
</cp:coreProperties>
</file>