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12" windowWidth="11616" windowHeight="9096" activeTab="1"/>
  </bookViews>
  <sheets>
    <sheet name="Приложение 5" sheetId="15" r:id="rId1"/>
    <sheet name="Приложение 6" sheetId="16" r:id="rId2"/>
  </sheets>
  <definedNames>
    <definedName name="_xlnm.Print_Area" localSheetId="0">'Приложение 5'!$A$1:$U$190</definedName>
    <definedName name="_xlnm.Print_Area" localSheetId="1">'Приложение 6'!$A$1:$N$73</definedName>
  </definedNames>
  <calcPr calcId="145621"/>
</workbook>
</file>

<file path=xl/calcChain.xml><?xml version="1.0" encoding="utf-8"?>
<calcChain xmlns="http://schemas.openxmlformats.org/spreadsheetml/2006/main">
  <c r="J52" i="16" l="1"/>
  <c r="J50" i="16" s="1"/>
  <c r="J44" i="16"/>
  <c r="J42" i="16"/>
  <c r="J20" i="16"/>
  <c r="N66" i="16" l="1"/>
  <c r="N65" i="16" s="1"/>
  <c r="M66" i="16"/>
  <c r="M65" i="16" s="1"/>
  <c r="L66" i="16"/>
  <c r="K66" i="16"/>
  <c r="J66" i="16"/>
  <c r="J65" i="16" s="1"/>
  <c r="L65" i="16"/>
  <c r="K65" i="16"/>
  <c r="N58" i="16"/>
  <c r="M58" i="16"/>
  <c r="L58" i="16"/>
  <c r="L57" i="16" s="1"/>
  <c r="K58" i="16"/>
  <c r="K57" i="16" s="1"/>
  <c r="J58" i="16"/>
  <c r="J57" i="16" s="1"/>
  <c r="N57" i="16"/>
  <c r="M57" i="16"/>
  <c r="N52" i="16"/>
  <c r="N50" i="16" s="1"/>
  <c r="N49" i="16" s="1"/>
  <c r="M52" i="16"/>
  <c r="M50" i="16" s="1"/>
  <c r="M49" i="16" s="1"/>
  <c r="L52" i="16"/>
  <c r="K52" i="16"/>
  <c r="K50" i="16" s="1"/>
  <c r="K49" i="16" s="1"/>
  <c r="J49" i="16"/>
  <c r="L50" i="16"/>
  <c r="L49" i="16"/>
  <c r="N42" i="16"/>
  <c r="M42" i="16"/>
  <c r="M41" i="16" s="1"/>
  <c r="L42" i="16"/>
  <c r="L41" i="16" s="1"/>
  <c r="K42" i="16"/>
  <c r="K41" i="16" s="1"/>
  <c r="J41" i="16"/>
  <c r="N41" i="16"/>
  <c r="N34" i="16"/>
  <c r="N33" i="16" s="1"/>
  <c r="M34" i="16"/>
  <c r="L34" i="16"/>
  <c r="K34" i="16"/>
  <c r="K33" i="16" s="1"/>
  <c r="J34" i="16"/>
  <c r="J33" i="16" s="1"/>
  <c r="M33" i="16"/>
  <c r="L33" i="16"/>
  <c r="N24" i="16"/>
  <c r="M24" i="16"/>
  <c r="L24" i="16"/>
  <c r="K24" i="16"/>
  <c r="J24" i="16"/>
  <c r="N21" i="16"/>
  <c r="M21" i="16"/>
  <c r="L21" i="16"/>
  <c r="K21" i="16"/>
  <c r="J21" i="16"/>
  <c r="J18" i="16" s="1"/>
  <c r="L20" i="16"/>
  <c r="K20" i="16"/>
  <c r="L18" i="16"/>
  <c r="L17" i="16" s="1"/>
  <c r="R186" i="15"/>
  <c r="S186" i="15" s="1"/>
  <c r="T185" i="15"/>
  <c r="U185" i="15" s="1"/>
  <c r="S185" i="15"/>
  <c r="U184" i="15"/>
  <c r="T183" i="15"/>
  <c r="U183" i="15" s="1"/>
  <c r="S183" i="15"/>
  <c r="R182" i="15"/>
  <c r="Q182" i="15"/>
  <c r="R179" i="15"/>
  <c r="S179" i="15" s="1"/>
  <c r="T179" i="15" s="1"/>
  <c r="U179" i="15" s="1"/>
  <c r="R178" i="15"/>
  <c r="S178" i="15" s="1"/>
  <c r="T178" i="15" s="1"/>
  <c r="U178" i="15" s="1"/>
  <c r="R177" i="15"/>
  <c r="S177" i="15" s="1"/>
  <c r="T177" i="15" s="1"/>
  <c r="U177" i="15" s="1"/>
  <c r="T174" i="15"/>
  <c r="U174" i="15" s="1"/>
  <c r="S174" i="15"/>
  <c r="U172" i="15"/>
  <c r="T172" i="15"/>
  <c r="S172" i="15"/>
  <c r="R172" i="15"/>
  <c r="Q172" i="15"/>
  <c r="T170" i="15"/>
  <c r="U170" i="15" s="1"/>
  <c r="S170" i="15"/>
  <c r="R169" i="15"/>
  <c r="S169" i="15" s="1"/>
  <c r="T169" i="15" s="1"/>
  <c r="U169" i="15" s="1"/>
  <c r="S168" i="15"/>
  <c r="T168" i="15" s="1"/>
  <c r="U168" i="15" s="1"/>
  <c r="R168" i="15"/>
  <c r="T166" i="15"/>
  <c r="U166" i="15" s="1"/>
  <c r="S166" i="15"/>
  <c r="S160" i="15"/>
  <c r="T160" i="15" s="1"/>
  <c r="U160" i="15" s="1"/>
  <c r="R160" i="15"/>
  <c r="S159" i="15"/>
  <c r="T159" i="15" s="1"/>
  <c r="U159" i="15" s="1"/>
  <c r="R159" i="15"/>
  <c r="S158" i="15"/>
  <c r="T158" i="15" s="1"/>
  <c r="U158" i="15" s="1"/>
  <c r="R158" i="15"/>
  <c r="S155" i="15"/>
  <c r="T155" i="15" s="1"/>
  <c r="U155" i="15" s="1"/>
  <c r="R154" i="15"/>
  <c r="S154" i="15" s="1"/>
  <c r="T154" i="15" s="1"/>
  <c r="U154" i="15" s="1"/>
  <c r="R153" i="15"/>
  <c r="S153" i="15" s="1"/>
  <c r="R151" i="15"/>
  <c r="S151" i="15" s="1"/>
  <c r="R150" i="15"/>
  <c r="S150" i="15" s="1"/>
  <c r="T150" i="15" s="1"/>
  <c r="U150" i="15" s="1"/>
  <c r="R149" i="15"/>
  <c r="S149" i="15" s="1"/>
  <c r="T149" i="15" s="1"/>
  <c r="U149" i="15" s="1"/>
  <c r="R148" i="15"/>
  <c r="Q148" i="15"/>
  <c r="Q147" i="15"/>
  <c r="Q146" i="15" s="1"/>
  <c r="T140" i="15"/>
  <c r="U140" i="15" s="1"/>
  <c r="S140" i="15"/>
  <c r="T139" i="15"/>
  <c r="U139" i="15" s="1"/>
  <c r="S139" i="15"/>
  <c r="S137" i="15"/>
  <c r="T137" i="15" s="1"/>
  <c r="U137" i="15" s="1"/>
  <c r="R136" i="15"/>
  <c r="S136" i="15" s="1"/>
  <c r="T136" i="15" s="1"/>
  <c r="U136" i="15" s="1"/>
  <c r="R135" i="15"/>
  <c r="S135" i="15" s="1"/>
  <c r="T134" i="15"/>
  <c r="S134" i="15"/>
  <c r="S133" i="15"/>
  <c r="T133" i="15" s="1"/>
  <c r="U133" i="15" s="1"/>
  <c r="S132" i="15"/>
  <c r="T132" i="15" s="1"/>
  <c r="U132" i="15" s="1"/>
  <c r="S131" i="15"/>
  <c r="T131" i="15" s="1"/>
  <c r="U131" i="15" s="1"/>
  <c r="R130" i="15"/>
  <c r="S130" i="15" s="1"/>
  <c r="T130" i="15" s="1"/>
  <c r="U130" i="15" s="1"/>
  <c r="R129" i="15"/>
  <c r="S129" i="15" s="1"/>
  <c r="T129" i="15" s="1"/>
  <c r="U129" i="15" s="1"/>
  <c r="R128" i="15"/>
  <c r="S128" i="15" s="1"/>
  <c r="T128" i="15" s="1"/>
  <c r="U128" i="15" s="1"/>
  <c r="T116" i="15"/>
  <c r="U116" i="15" s="1"/>
  <c r="R112" i="15"/>
  <c r="S112" i="15" s="1"/>
  <c r="T112" i="15" s="1"/>
  <c r="U112" i="15" s="1"/>
  <c r="U111" i="15"/>
  <c r="R110" i="15"/>
  <c r="S110" i="15" s="1"/>
  <c r="T110" i="15" s="1"/>
  <c r="U110" i="15" s="1"/>
  <c r="S109" i="15"/>
  <c r="T109" i="15" s="1"/>
  <c r="U109" i="15" s="1"/>
  <c r="R109" i="15"/>
  <c r="R108" i="15"/>
  <c r="S108" i="15" s="1"/>
  <c r="T108" i="15" s="1"/>
  <c r="U108" i="15" s="1"/>
  <c r="T107" i="15"/>
  <c r="U107" i="15" s="1"/>
  <c r="U106" i="15"/>
  <c r="T106" i="15"/>
  <c r="S106" i="15"/>
  <c r="R104" i="15"/>
  <c r="S104" i="15" s="1"/>
  <c r="T104" i="15" s="1"/>
  <c r="U104" i="15" s="1"/>
  <c r="T103" i="15"/>
  <c r="U103" i="15" s="1"/>
  <c r="S103" i="15"/>
  <c r="T101" i="15"/>
  <c r="U101" i="15" s="1"/>
  <c r="S101" i="15"/>
  <c r="Q99" i="15"/>
  <c r="Q98" i="15" s="1"/>
  <c r="R97" i="15"/>
  <c r="S97" i="15" s="1"/>
  <c r="T97" i="15" s="1"/>
  <c r="U97" i="15" s="1"/>
  <c r="R96" i="15"/>
  <c r="S96" i="15" s="1"/>
  <c r="T96" i="15" s="1"/>
  <c r="U96" i="15" s="1"/>
  <c r="R95" i="15"/>
  <c r="S95" i="15" s="1"/>
  <c r="T95" i="15" s="1"/>
  <c r="U95" i="15" s="1"/>
  <c r="R92" i="15"/>
  <c r="S92" i="15" s="1"/>
  <c r="T92" i="15" s="1"/>
  <c r="U92" i="15" s="1"/>
  <c r="R91" i="15"/>
  <c r="S91" i="15" s="1"/>
  <c r="T91" i="15" s="1"/>
  <c r="U91" i="15" s="1"/>
  <c r="R90" i="15"/>
  <c r="S90" i="15" s="1"/>
  <c r="T90" i="15" s="1"/>
  <c r="U90" i="15" s="1"/>
  <c r="R89" i="15"/>
  <c r="S89" i="15" s="1"/>
  <c r="T89" i="15" s="1"/>
  <c r="U89" i="15" s="1"/>
  <c r="R88" i="15"/>
  <c r="S88" i="15" s="1"/>
  <c r="T88" i="15" s="1"/>
  <c r="U88" i="15" s="1"/>
  <c r="R87" i="15"/>
  <c r="S87" i="15" s="1"/>
  <c r="T87" i="15" s="1"/>
  <c r="U87" i="15" s="1"/>
  <c r="R86" i="15"/>
  <c r="S86" i="15" s="1"/>
  <c r="T86" i="15" s="1"/>
  <c r="U86" i="15" s="1"/>
  <c r="R85" i="15"/>
  <c r="S85" i="15" s="1"/>
  <c r="T85" i="15" s="1"/>
  <c r="U85" i="15" s="1"/>
  <c r="R84" i="15"/>
  <c r="S84" i="15" s="1"/>
  <c r="T84" i="15" s="1"/>
  <c r="U84" i="15" s="1"/>
  <c r="R83" i="15"/>
  <c r="S83" i="15" s="1"/>
  <c r="T83" i="15" s="1"/>
  <c r="U83" i="15" s="1"/>
  <c r="R81" i="15"/>
  <c r="S81" i="15" s="1"/>
  <c r="T81" i="15" s="1"/>
  <c r="U81" i="15" s="1"/>
  <c r="R80" i="15"/>
  <c r="S80" i="15" s="1"/>
  <c r="T80" i="15" s="1"/>
  <c r="U80" i="15" s="1"/>
  <c r="R79" i="15"/>
  <c r="S79" i="15" s="1"/>
  <c r="T79" i="15" s="1"/>
  <c r="U79" i="15" s="1"/>
  <c r="R78" i="15"/>
  <c r="S78" i="15" s="1"/>
  <c r="R77" i="15"/>
  <c r="S77" i="15" s="1"/>
  <c r="T77" i="15" s="1"/>
  <c r="U77" i="15" s="1"/>
  <c r="R76" i="15"/>
  <c r="S76" i="15" s="1"/>
  <c r="T76" i="15" s="1"/>
  <c r="U76" i="15" s="1"/>
  <c r="T75" i="15"/>
  <c r="U75" i="15" s="1"/>
  <c r="S75" i="15"/>
  <c r="R74" i="15"/>
  <c r="S74" i="15" s="1"/>
  <c r="T74" i="15" s="1"/>
  <c r="U74" i="15" s="1"/>
  <c r="S73" i="15"/>
  <c r="T73" i="15" s="1"/>
  <c r="U73" i="15" s="1"/>
  <c r="R73" i="15"/>
  <c r="R72" i="15"/>
  <c r="S72" i="15" s="1"/>
  <c r="T72" i="15" s="1"/>
  <c r="U72" i="15" s="1"/>
  <c r="S70" i="15"/>
  <c r="T70" i="15" s="1"/>
  <c r="U70" i="15" s="1"/>
  <c r="U67" i="15"/>
  <c r="R66" i="15"/>
  <c r="S66" i="15" s="1"/>
  <c r="T66" i="15" s="1"/>
  <c r="U66" i="15" s="1"/>
  <c r="S65" i="15"/>
  <c r="T65" i="15" s="1"/>
  <c r="U65" i="15" s="1"/>
  <c r="R65" i="15"/>
  <c r="R63" i="15"/>
  <c r="S63" i="15" s="1"/>
  <c r="T63" i="15" s="1"/>
  <c r="U63" i="15" s="1"/>
  <c r="S62" i="15"/>
  <c r="T62" i="15" s="1"/>
  <c r="U62" i="15" s="1"/>
  <c r="R62" i="15"/>
  <c r="R61" i="15"/>
  <c r="S61" i="15" s="1"/>
  <c r="T61" i="15" s="1"/>
  <c r="U61" i="15" s="1"/>
  <c r="S60" i="15"/>
  <c r="T60" i="15" s="1"/>
  <c r="U60" i="15" s="1"/>
  <c r="R60" i="15"/>
  <c r="R59" i="15"/>
  <c r="S59" i="15" s="1"/>
  <c r="T59" i="15" s="1"/>
  <c r="U59" i="15" s="1"/>
  <c r="S58" i="15"/>
  <c r="T58" i="15" s="1"/>
  <c r="U58" i="15" s="1"/>
  <c r="R52" i="15"/>
  <c r="R51" i="15"/>
  <c r="R50" i="15"/>
  <c r="R48" i="15" s="1"/>
  <c r="R49" i="15"/>
  <c r="R18" i="15" s="1"/>
  <c r="Q49" i="15"/>
  <c r="Q48" i="15"/>
  <c r="S46" i="15"/>
  <c r="T46" i="15" s="1"/>
  <c r="U46" i="15" s="1"/>
  <c r="S45" i="15"/>
  <c r="T45" i="15" s="1"/>
  <c r="T43" i="15"/>
  <c r="S43" i="15"/>
  <c r="T42" i="15"/>
  <c r="S42" i="15"/>
  <c r="T40" i="15"/>
  <c r="S40" i="15"/>
  <c r="S39" i="15"/>
  <c r="T39" i="15" s="1"/>
  <c r="S38" i="15"/>
  <c r="T38" i="15" s="1"/>
  <c r="T37" i="15"/>
  <c r="T36" i="15"/>
  <c r="S36" i="15"/>
  <c r="S34" i="15"/>
  <c r="T34" i="15" s="1"/>
  <c r="R34" i="15"/>
  <c r="S29" i="15"/>
  <c r="R29" i="15"/>
  <c r="R27" i="15" s="1"/>
  <c r="Q29" i="15"/>
  <c r="Q27" i="15" s="1"/>
  <c r="R26" i="15"/>
  <c r="S26" i="15" s="1"/>
  <c r="T26" i="15" s="1"/>
  <c r="U26" i="15" s="1"/>
  <c r="T25" i="15"/>
  <c r="U25" i="15" s="1"/>
  <c r="S25" i="15"/>
  <c r="R24" i="15"/>
  <c r="S24" i="15" s="1"/>
  <c r="S23" i="15"/>
  <c r="T23" i="15" s="1"/>
  <c r="U23" i="15" s="1"/>
  <c r="R23" i="15"/>
  <c r="T22" i="15"/>
  <c r="U22" i="15" s="1"/>
  <c r="S22" i="15"/>
  <c r="Q20" i="15"/>
  <c r="Q19" i="15" s="1"/>
  <c r="Q18" i="15"/>
  <c r="Q17" i="15"/>
  <c r="T24" i="15" l="1"/>
  <c r="U24" i="15" s="1"/>
  <c r="S20" i="15"/>
  <c r="Q16" i="15"/>
  <c r="Q15" i="15" s="1"/>
  <c r="R20" i="15"/>
  <c r="Q47" i="15"/>
  <c r="K18" i="16"/>
  <c r="K17" i="16" s="1"/>
  <c r="M20" i="16"/>
  <c r="J17" i="16"/>
  <c r="N20" i="16"/>
  <c r="N18" i="16" s="1"/>
  <c r="N17" i="16" s="1"/>
  <c r="T78" i="15"/>
  <c r="U78" i="15" s="1"/>
  <c r="U48" i="15" s="1"/>
  <c r="U47" i="15" s="1"/>
  <c r="S48" i="15"/>
  <c r="R47" i="15"/>
  <c r="S148" i="15"/>
  <c r="T151" i="15"/>
  <c r="S99" i="15"/>
  <c r="S98" i="15" s="1"/>
  <c r="T135" i="15"/>
  <c r="U135" i="15" s="1"/>
  <c r="S49" i="15"/>
  <c r="S18" i="15" s="1"/>
  <c r="T153" i="15"/>
  <c r="S147" i="15"/>
  <c r="S146" i="15" s="1"/>
  <c r="T186" i="15"/>
  <c r="S182" i="15"/>
  <c r="T29" i="15"/>
  <c r="U34" i="15"/>
  <c r="U29" i="15" s="1"/>
  <c r="U99" i="15"/>
  <c r="U98" i="15" s="1"/>
  <c r="U49" i="15"/>
  <c r="U18" i="15" s="1"/>
  <c r="U20" i="15"/>
  <c r="R99" i="15"/>
  <c r="R98" i="15" s="1"/>
  <c r="T49" i="15"/>
  <c r="T18" i="15" s="1"/>
  <c r="S27" i="15"/>
  <c r="R147" i="15"/>
  <c r="R146" i="15" s="1"/>
  <c r="T48" i="15"/>
  <c r="T47" i="15" s="1"/>
  <c r="E22" i="16"/>
  <c r="E28" i="16"/>
  <c r="E29" i="16"/>
  <c r="E35" i="16"/>
  <c r="E36" i="16"/>
  <c r="E37" i="16"/>
  <c r="E39" i="16"/>
  <c r="E40" i="16"/>
  <c r="E43" i="16"/>
  <c r="E44" i="16"/>
  <c r="E45" i="16"/>
  <c r="E46" i="16"/>
  <c r="E47" i="16"/>
  <c r="E48" i="16"/>
  <c r="E51" i="16"/>
  <c r="E52" i="16"/>
  <c r="E53" i="16"/>
  <c r="E54" i="16"/>
  <c r="E55" i="16"/>
  <c r="E56" i="16"/>
  <c r="E59" i="16"/>
  <c r="E60" i="16"/>
  <c r="E61" i="16"/>
  <c r="E62" i="16"/>
  <c r="E63" i="16"/>
  <c r="E64" i="16"/>
  <c r="E67" i="16"/>
  <c r="E68" i="16"/>
  <c r="E69" i="16"/>
  <c r="E70" i="16"/>
  <c r="E71" i="16"/>
  <c r="E72" i="16"/>
  <c r="T99" i="15" l="1"/>
  <c r="T98" i="15" s="1"/>
  <c r="T20" i="15"/>
  <c r="S47" i="15"/>
  <c r="M18" i="16"/>
  <c r="M17" i="16" s="1"/>
  <c r="R19" i="15"/>
  <c r="R16" i="15"/>
  <c r="S19" i="15"/>
  <c r="S16" i="15"/>
  <c r="T148" i="15"/>
  <c r="U151" i="15"/>
  <c r="U148" i="15" s="1"/>
  <c r="R17" i="15"/>
  <c r="U27" i="15"/>
  <c r="U19" i="15"/>
  <c r="U16" i="15"/>
  <c r="T182" i="15"/>
  <c r="U186" i="15"/>
  <c r="U182" i="15" s="1"/>
  <c r="U17" i="15" s="1"/>
  <c r="T16" i="15"/>
  <c r="T19" i="15"/>
  <c r="T27" i="15"/>
  <c r="T147" i="15"/>
  <c r="U153" i="15"/>
  <c r="U147" i="15" s="1"/>
  <c r="U146" i="15" s="1"/>
  <c r="S17" i="15"/>
  <c r="S15" i="15" s="1"/>
  <c r="E23" i="16"/>
  <c r="E24" i="16"/>
  <c r="E21" i="16"/>
  <c r="E20" i="16"/>
  <c r="R15" i="15" l="1"/>
  <c r="T146" i="15"/>
  <c r="U15" i="15"/>
  <c r="T17" i="15"/>
  <c r="T15" i="15" s="1"/>
  <c r="E33" i="16"/>
  <c r="E65" i="16"/>
  <c r="E57" i="16"/>
  <c r="E17" i="16"/>
  <c r="E41" i="16"/>
  <c r="E58" i="16"/>
  <c r="E18" i="16"/>
  <c r="E25" i="16"/>
  <c r="E34" i="16"/>
  <c r="E50" i="16"/>
  <c r="E49" i="16"/>
  <c r="E66" i="16"/>
  <c r="E42" i="16"/>
  <c r="E26" i="16"/>
</calcChain>
</file>

<file path=xl/sharedStrings.xml><?xml version="1.0" encoding="utf-8"?>
<sst xmlns="http://schemas.openxmlformats.org/spreadsheetml/2006/main" count="703" uniqueCount="266">
  <si>
    <t>Ответственный исполнитель, соисполнители</t>
  </si>
  <si>
    <t>10</t>
  </si>
  <si>
    <t>11</t>
  </si>
  <si>
    <t>12</t>
  </si>
  <si>
    <t>14</t>
  </si>
  <si>
    <t>15</t>
  </si>
  <si>
    <t>1</t>
  </si>
  <si>
    <t>4</t>
  </si>
  <si>
    <t>Управление жилищно-коммунального хозяйства</t>
  </si>
  <si>
    <t>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</si>
  <si>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</si>
  <si>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2</t>
  </si>
  <si>
    <t>Код аналитической программной классификации</t>
  </si>
  <si>
    <t>Пп</t>
  </si>
  <si>
    <t>ОМ</t>
  </si>
  <si>
    <t>М</t>
  </si>
  <si>
    <t>01</t>
  </si>
  <si>
    <t>02</t>
  </si>
  <si>
    <t>03</t>
  </si>
  <si>
    <t>04</t>
  </si>
  <si>
    <t>к муниципальной программе</t>
  </si>
  <si>
    <t>МП</t>
  </si>
  <si>
    <t>3</t>
  </si>
  <si>
    <t>05</t>
  </si>
  <si>
    <t>06</t>
  </si>
  <si>
    <t>07</t>
  </si>
  <si>
    <t>08</t>
  </si>
  <si>
    <t>09</t>
  </si>
  <si>
    <t>13</t>
  </si>
  <si>
    <t>5</t>
  </si>
  <si>
    <t>6</t>
  </si>
  <si>
    <t>Реализация мероприятий в сфере теплоснабжения</t>
  </si>
  <si>
    <t>Реализация мероприятий в сфере водоснабжения</t>
  </si>
  <si>
    <t>Реализация мероприятий в сфере водоотведения</t>
  </si>
  <si>
    <t>Реализация мероприятий в сфере электроснабжения</t>
  </si>
  <si>
    <t>Реализация мероприятий в сфере газоснабжения</t>
  </si>
  <si>
    <t>Организация подготовки городского хозяйства к осенне-зимнему периоду</t>
  </si>
  <si>
    <t xml:space="preserve">Выполнение функций заказчика по проектированию и строительству объектов коммунальной инфраструктуры </t>
  </si>
  <si>
    <t>  Проведение городских мероприятий по санитарной очистке и благоустройству территории города.</t>
  </si>
  <si>
    <t>Осуществление муниципального лесного контроля в отношении лесных участков, находящихся в муниципальной собственности.</t>
  </si>
  <si>
    <t>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</si>
  <si>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Осуществление муниципального жилищного контроля</t>
  </si>
  <si>
    <t>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</si>
  <si>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Организация содержания и благоустройства мест погребения (кладбищ)</t>
  </si>
  <si>
    <t>Содержание сетей наружного освещения</t>
  </si>
  <si>
    <t>Мероприятия по охране окружающей среды</t>
  </si>
  <si>
    <t>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</si>
  <si>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</si>
  <si>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>Содержание и  ремонт муниципального жилищного фонда</t>
  </si>
  <si>
    <t>Осуществление отдельных государственных полномочий УР по отлову и содержанию безнадзорных животных</t>
  </si>
  <si>
    <t>Оказание ритуальных услуг</t>
  </si>
  <si>
    <t>Организация сбора, вывоза бытовых отходов, содержание мест санкционированного сбора твердых бытовых отходов (контейнеры, туалет, свалки)</t>
  </si>
  <si>
    <t>Выполнение мероприятий реестра наказов избирателей и реализация проектов инициативного бюджетирования</t>
  </si>
  <si>
    <t>Внесение изменений в Правила землепользования и застройки муниципального образования "Город Воткинск"</t>
  </si>
  <si>
    <t>Организация управления многоквартирными домами, находящимся  на территории "Город Воткинск"</t>
  </si>
  <si>
    <t>Реализация мероприятий по капитальному ремонту жилищного фонда муниципального образования "Город Воткинск"</t>
  </si>
  <si>
    <t>Оказание услуги по начислению, перерасчету платы за наем, ведение и сопровождение базы данных муниципального жилищного фонда</t>
  </si>
  <si>
    <t>муниципального образования "Город Воткинск"</t>
  </si>
  <si>
    <t>Наименование муниципальной программы</t>
  </si>
  <si>
    <t>Управление жилищно-коммунального хозяйства Администрации города Воткинска</t>
  </si>
  <si>
    <t>Строительство и (или) реконструкция объектов коммунальной инфраструктуры для реализации инвестиционных проектов</t>
  </si>
  <si>
    <t>Строительство и (или) рекострукция объектов транспортной инфраструктуры для реализации инвестиционных проектов</t>
  </si>
  <si>
    <t xml:space="preserve">Содержание автомобильных дорог общего пользования, мостов и инных транспортных инженерных сооружений. </t>
  </si>
  <si>
    <t>Обеспечение функционирования систем теплоснабжения на территории муниципального образования "Город Воткинск"</t>
  </si>
  <si>
    <t>Федеральный проект "Дорожная сеть", реализация национального проекта "Безопасные и качественные автомобильные дороги"</t>
  </si>
  <si>
    <t>2020 год</t>
  </si>
  <si>
    <t>2024 год</t>
  </si>
  <si>
    <t>Ресурсное обеспечение реализации муниципальной программы за счет средств бюджета муниципального образования "Город Воткинск"</t>
  </si>
  <si>
    <t>Ответственный исполнитель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</si>
  <si>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</si>
  <si>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</si>
  <si>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</si>
  <si>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ГРБС</t>
  </si>
  <si>
    <t>Рз</t>
  </si>
  <si>
    <t>Пр</t>
  </si>
  <si>
    <t>ЦС</t>
  </si>
  <si>
    <t>ВР</t>
  </si>
  <si>
    <t>2021 год</t>
  </si>
  <si>
    <t>2022 год</t>
  </si>
  <si>
    <t>2023 год</t>
  </si>
  <si>
    <t>Всего</t>
  </si>
  <si>
    <t>Администрация г. Воткинска</t>
  </si>
  <si>
    <t>Управление капитального строительства</t>
  </si>
  <si>
    <t>Территориальное развитие (градостроительство)</t>
  </si>
  <si>
    <t>244</t>
  </si>
  <si>
    <t>Содержание и развитие жилищного хозяйства</t>
  </si>
  <si>
    <t>935</t>
  </si>
  <si>
    <t>0720162159</t>
  </si>
  <si>
    <t>072F367483</t>
  </si>
  <si>
    <t>072F367484</t>
  </si>
  <si>
    <t>072F36748S</t>
  </si>
  <si>
    <t>0720262100</t>
  </si>
  <si>
    <t>0720362110</t>
  </si>
  <si>
    <t>0720462120</t>
  </si>
  <si>
    <t>0720706200</t>
  </si>
  <si>
    <t>0720862130</t>
  </si>
  <si>
    <t>0721162140</t>
  </si>
  <si>
    <t>Содержание и развитие коммунальной инфраструктуры</t>
  </si>
  <si>
    <t>0730162240</t>
  </si>
  <si>
    <t>Реализация регионального проекта  "Чистая вода"</t>
  </si>
  <si>
    <t>0730360140</t>
  </si>
  <si>
    <t>073G522430</t>
  </si>
  <si>
    <t>073G52243S</t>
  </si>
  <si>
    <t>073G552430</t>
  </si>
  <si>
    <t>Управление жилищно-коммунального хозяйства, филиал «Воткинскгаз» РОАО «Удмуртгаз»</t>
  </si>
  <si>
    <t>0730662230</t>
  </si>
  <si>
    <t>0730701440</t>
  </si>
  <si>
    <t>0730701441</t>
  </si>
  <si>
    <t>0730762240</t>
  </si>
  <si>
    <t>0730762260</t>
  </si>
  <si>
    <t>07307S1440</t>
  </si>
  <si>
    <t>0730800820</t>
  </si>
  <si>
    <t>07308S0820</t>
  </si>
  <si>
    <t>07308S8000</t>
  </si>
  <si>
    <t>0731060140</t>
  </si>
  <si>
    <t>0731208000</t>
  </si>
  <si>
    <t>07312S8000</t>
  </si>
  <si>
    <t>414</t>
  </si>
  <si>
    <t>Благоустройство и охрана окружающей среды</t>
  </si>
  <si>
    <t>0740162350</t>
  </si>
  <si>
    <t>0740162370</t>
  </si>
  <si>
    <t>0740162390</t>
  </si>
  <si>
    <t>0740262310</t>
  </si>
  <si>
    <t>0740262320</t>
  </si>
  <si>
    <t>811</t>
  </si>
  <si>
    <t>0740362330</t>
  </si>
  <si>
    <t>Организация наружного освещения</t>
  </si>
  <si>
    <t>0740462300</t>
  </si>
  <si>
    <t>0740562340</t>
  </si>
  <si>
    <t>0740662800</t>
  </si>
  <si>
    <t>0740608810</t>
  </si>
  <si>
    <t>0740660180</t>
  </si>
  <si>
    <t>0740962320</t>
  </si>
  <si>
    <t>0741162360</t>
  </si>
  <si>
    <t>0741405400</t>
  </si>
  <si>
    <t>0741562330</t>
  </si>
  <si>
    <t>Развитие транспортной системы (организация транспортного обслуживания населения, развитие дорожного хозяйства)</t>
  </si>
  <si>
    <t>0750104650</t>
  </si>
  <si>
    <t>07501S8000</t>
  </si>
  <si>
    <t>07501S4650</t>
  </si>
  <si>
    <t>0750262510</t>
  </si>
  <si>
    <t>0750604650</t>
  </si>
  <si>
    <t>07506S4650</t>
  </si>
  <si>
    <t>0750662530</t>
  </si>
  <si>
    <t>075R158560</t>
  </si>
  <si>
    <t>0750761900</t>
  </si>
  <si>
    <t>0751362540</t>
  </si>
  <si>
    <t>Создание условий для реализации муниципальной программы</t>
  </si>
  <si>
    <t>0760160030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</si>
  <si>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</si>
  <si>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</si>
  <si>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</si>
  <si>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</si>
  <si>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</si>
  <si>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1) бюджет муниципального образования</t>
  </si>
  <si>
    <t>в том числе:</t>
  </si>
  <si>
    <t>собственные средства бюджета муниципального образования</t>
  </si>
  <si>
    <t>средства бюджета Удмуртской Республики</t>
  </si>
  <si>
    <t>средства бюджета Российской Федерации</t>
  </si>
  <si>
    <t>2) средства бюджетов других уровней бюджетной системы Российской Федерации, планируемые к привлечению</t>
  </si>
  <si>
    <t>3) иные источники</t>
  </si>
  <si>
    <t>средства бюлджета Российской Федерации</t>
  </si>
  <si>
    <t>075026251Д</t>
  </si>
  <si>
    <t>0730109900</t>
  </si>
  <si>
    <t>07301S9900</t>
  </si>
  <si>
    <t>0730700830</t>
  </si>
  <si>
    <t>07307S0830</t>
  </si>
  <si>
    <t>0740668810</t>
  </si>
  <si>
    <t>0750162530</t>
  </si>
  <si>
    <t>075026251Б</t>
  </si>
  <si>
    <t>075136254Б</t>
  </si>
  <si>
    <t>" Приложение 5</t>
  </si>
  <si>
    <t>0710208320</t>
  </si>
  <si>
    <t>07102S8320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</si>
  <si>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</si>
  <si>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>0710662000</t>
  </si>
  <si>
    <t>0730600830</t>
  </si>
  <si>
    <t>0731208200</t>
  </si>
  <si>
    <t>0741462710</t>
  </si>
  <si>
    <t>Подготовка  документации по планировке территорий (проект планировки, проекта межевания).</t>
  </si>
  <si>
    <t>0710362000</t>
  </si>
  <si>
    <t>074026273Т</t>
  </si>
  <si>
    <t>0730462210</t>
  </si>
  <si>
    <t>0730760180</t>
  </si>
  <si>
    <t>0740608819</t>
  </si>
  <si>
    <t>247</t>
  </si>
  <si>
    <t>129</t>
  </si>
  <si>
    <t>121</t>
  </si>
  <si>
    <t>0731000820</t>
  </si>
  <si>
    <t>0740100860</t>
  </si>
  <si>
    <t>074010086S</t>
  </si>
  <si>
    <t>0740662809</t>
  </si>
  <si>
    <t>0740960180</t>
  </si>
  <si>
    <t>0740962800</t>
  </si>
  <si>
    <t>0730762249</t>
  </si>
  <si>
    <t>122</t>
  </si>
  <si>
    <t>321</t>
  </si>
  <si>
    <t>075065390F</t>
  </si>
  <si>
    <t>Реализация мероприятий по созданию мест (площадок) накопления твердых коммунальных отходов для размещения контейнеров, бункеров</t>
  </si>
  <si>
    <t>0740662810</t>
  </si>
  <si>
    <t>07414S0820</t>
  </si>
  <si>
    <t>075R153930</t>
  </si>
  <si>
    <t>0731262250</t>
  </si>
  <si>
    <t>075R153940</t>
  </si>
  <si>
    <t>243</t>
  </si>
  <si>
    <t>0750262519</t>
  </si>
  <si>
    <t>0750762550</t>
  </si>
  <si>
    <t>0740600310</t>
  </si>
  <si>
    <t>2025 год</t>
  </si>
  <si>
    <t>0750162520</t>
  </si>
  <si>
    <t>075065784F</t>
  </si>
  <si>
    <t>0750600310</t>
  </si>
  <si>
    <t>0740160860</t>
  </si>
  <si>
    <t>0731260150</t>
  </si>
  <si>
    <t>07416S8810</t>
  </si>
  <si>
    <t>Организация регулярных перевозок по регулируемым тарифам на муниципальных маршрутах</t>
  </si>
  <si>
    <t>Внесение изменений в Генеральный план городского округа "Город Воткинск"</t>
  </si>
  <si>
    <t>07406S8810</t>
  </si>
  <si>
    <t>Обеспечение дорожной деятельности в целях достижения показателей целевых региональных программ (осуществление крупных- особо важных для социально-экономического развития Российской Федерации проектов, приведения в нормативное состояние, развитие и увеличение пропускной способности сети автомобильных дорог)</t>
  </si>
  <si>
    <t>2026 год</t>
  </si>
  <si>
    <t>Строительство, реконструкция  и приобретение объектов коммунальной инфраструктуры,в отношении линейных объектов - также их капитальный ремонт за счет бюджетных средств</t>
  </si>
  <si>
    <t>0730763300</t>
  </si>
  <si>
    <t>0741608810</t>
  </si>
  <si>
    <t>0741660180</t>
  </si>
  <si>
    <t>0741668810</t>
  </si>
  <si>
    <t>0741262400</t>
  </si>
  <si>
    <t>075R15393S</t>
  </si>
  <si>
    <t>0751508571</t>
  </si>
  <si>
    <t>к постановлению Администрации города Воткинска</t>
  </si>
  <si>
    <t>" Приложение 6</t>
  </si>
  <si>
    <t>МКУ "УКС г. Воткинска"</t>
  </si>
  <si>
    <t>".</t>
  </si>
  <si>
    <t xml:space="preserve">             </t>
  </si>
  <si>
    <t>"Содержание и развитие городского хозяйства"</t>
  </si>
  <si>
    <t>Содержание и развитие городского хозяйства</t>
  </si>
  <si>
    <t>2027 год</t>
  </si>
  <si>
    <t>2028 год</t>
  </si>
  <si>
    <t>0730100820</t>
  </si>
  <si>
    <t>07301S0820</t>
  </si>
  <si>
    <t>0730209505</t>
  </si>
  <si>
    <t>0730209605</t>
  </si>
  <si>
    <t>07302S9605</t>
  </si>
  <si>
    <t>0730500750</t>
  </si>
  <si>
    <t>0741608220</t>
  </si>
  <si>
    <t>0741668220</t>
  </si>
  <si>
    <t>0741262410</t>
  </si>
  <si>
    <t>0750100750</t>
  </si>
  <si>
    <t>0750201380</t>
  </si>
  <si>
    <t>0750762570</t>
  </si>
  <si>
    <t>0750762577</t>
  </si>
  <si>
    <t>0751568571</t>
  </si>
  <si>
    <t>Управление жилищно-коммунального хозяйства, Администрации города Воткинска</t>
  </si>
  <si>
    <t>0760160037</t>
  </si>
  <si>
    <t xml:space="preserve">Содержание и развитие городского хозяйства </t>
  </si>
  <si>
    <t>0710162000</t>
  </si>
  <si>
    <t>Реализация проектов инициативного бюджетирования м самообложения граждан</t>
  </si>
  <si>
    <t>Приложение 2</t>
  </si>
  <si>
    <t>Приложение  3</t>
  </si>
  <si>
    <t>0750662580</t>
  </si>
  <si>
    <t>072И267484</t>
  </si>
  <si>
    <t>07306S0830</t>
  </si>
  <si>
    <t xml:space="preserve"> </t>
  </si>
  <si>
    <t>2025 год -  строительство дороги ул.Халтурина в связи с реализацией инвестпроекта?  Если нет инвестпроекта,значит нужно мероприятие другое. А что в 2026?  Здесь была дорога Техновек из ФРМ по инвестпроектам</t>
  </si>
  <si>
    <t>Расходы бюджета муниципального образования (по состоянию на 01.01.2025), тыс. руб.</t>
  </si>
  <si>
    <t xml:space="preserve">Всего </t>
  </si>
  <si>
    <t>от 28.03.2025 №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</si>
</sst>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\ _₽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i/>
      <sz val="9"/>
      <name val="Times New Roman"/>
      <family val="1"/>
      <charset val="204"/>
    </font>
    <font>
      <b/>
      <i/>
      <sz val="8.5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sz val="8.5"/>
      <name val="Calibri"/>
      <family val="2"/>
      <charset val="204"/>
      <scheme val="minor"/>
    </font>
    <font>
      <b/>
      <sz val="10"/>
      <color rgb="FF000000"/>
      <name val="Arial Cyr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8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" fontId="16" fillId="2" borderId="8">
      <alignment horizontal="right" vertical="top" shrinkToFit="1"/>
    </xf>
  </cellStyleXfs>
  <cellXfs count="308">
    <xf numFmtId="0" fontId="0" fillId="0" borderId="0" xfId="0"/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/>
    <xf numFmtId="0" fontId="8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/>
    </xf>
    <xf numFmtId="0" fontId="4" fillId="0" borderId="0" xfId="0" applyFont="1" applyFill="1"/>
    <xf numFmtId="0" fontId="2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0" fontId="15" fillId="0" borderId="0" xfId="0" applyFont="1" applyFill="1"/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/>
    </xf>
    <xf numFmtId="0" fontId="10" fillId="0" borderId="1" xfId="0" applyFont="1" applyFill="1" applyBorder="1" applyAlignment="1">
      <alignment vertical="top"/>
    </xf>
    <xf numFmtId="49" fontId="5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top"/>
    </xf>
    <xf numFmtId="0" fontId="10" fillId="0" borderId="3" xfId="0" applyFont="1" applyFill="1" applyBorder="1" applyAlignment="1">
      <alignment vertical="top"/>
    </xf>
    <xf numFmtId="164" fontId="3" fillId="0" borderId="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0" xfId="0" applyFont="1" applyFill="1"/>
    <xf numFmtId="0" fontId="12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18" fillId="0" borderId="0" xfId="0" applyFont="1" applyFill="1" applyBorder="1"/>
    <xf numFmtId="0" fontId="19" fillId="0" borderId="1" xfId="0" applyFont="1" applyFill="1" applyBorder="1" applyAlignment="1">
      <alignment horizontal="center" vertical="center"/>
    </xf>
    <xf numFmtId="0" fontId="9" fillId="0" borderId="0" xfId="0" applyFont="1" applyFill="1" applyBorder="1"/>
    <xf numFmtId="49" fontId="9" fillId="0" borderId="0" xfId="0" applyNumberFormat="1" applyFont="1" applyFill="1" applyBorder="1"/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/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2" fillId="0" borderId="0" xfId="0" applyFont="1" applyFill="1" applyAlignment="1"/>
    <xf numFmtId="0" fontId="21" fillId="0" borderId="0" xfId="0" applyFont="1" applyFill="1"/>
    <xf numFmtId="0" fontId="22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0" fontId="23" fillId="0" borderId="0" xfId="0" applyFont="1" applyFill="1"/>
    <xf numFmtId="0" fontId="24" fillId="0" borderId="0" xfId="0" applyFont="1" applyFill="1"/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/>
    </xf>
    <xf numFmtId="0" fontId="24" fillId="0" borderId="0" xfId="0" applyFont="1" applyFill="1" applyAlignment="1">
      <alignment horizontal="right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4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/>
    </xf>
    <xf numFmtId="164" fontId="27" fillId="3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right"/>
    </xf>
    <xf numFmtId="0" fontId="26" fillId="3" borderId="1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21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9" fillId="0" borderId="0" xfId="0" applyFont="1" applyFill="1" applyAlignment="1"/>
    <xf numFmtId="0" fontId="1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49" fontId="1" fillId="0" borderId="0" xfId="0" applyNumberFormat="1" applyFont="1" applyFill="1" applyAlignment="1"/>
    <xf numFmtId="0" fontId="9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164" fontId="8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/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</cellXfs>
  <cellStyles count="2">
    <cellStyle name="xl2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90"/>
  <sheetViews>
    <sheetView view="pageBreakPreview" zoomScale="70" zoomScaleNormal="120" zoomScaleSheetLayoutView="70" workbookViewId="0">
      <selection activeCell="U3" sqref="U3"/>
    </sheetView>
  </sheetViews>
  <sheetFormatPr defaultColWidth="9.109375" defaultRowHeight="14.4" x14ac:dyDescent="0.3"/>
  <cols>
    <col min="1" max="1" width="4" style="132" customWidth="1"/>
    <col min="2" max="2" width="3.33203125" style="132" customWidth="1"/>
    <col min="3" max="3" width="3.5546875" style="15" customWidth="1"/>
    <col min="4" max="4" width="3.109375" style="15" customWidth="1"/>
    <col min="5" max="5" width="3" style="15" customWidth="1"/>
    <col min="6" max="6" width="31.44140625" style="133" customWidth="1"/>
    <col min="7" max="7" width="23.44140625" style="134" customWidth="1"/>
    <col min="8" max="8" width="4.88671875" style="15" customWidth="1"/>
    <col min="9" max="9" width="3.33203125" style="15" customWidth="1"/>
    <col min="10" max="10" width="3.109375" style="15" customWidth="1"/>
    <col min="11" max="11" width="10.6640625" style="15" customWidth="1"/>
    <col min="12" max="12" width="3.88671875" style="55" customWidth="1"/>
    <col min="13" max="13" width="11.44140625" style="9" customWidth="1"/>
    <col min="14" max="14" width="10.33203125" style="9" customWidth="1"/>
    <col min="15" max="15" width="9.88671875" style="56" customWidth="1"/>
    <col min="16" max="16" width="9.33203125" style="9" customWidth="1"/>
    <col min="17" max="17" width="10" style="9" customWidth="1"/>
    <col min="18" max="18" width="13" style="9" customWidth="1"/>
    <col min="19" max="21" width="11.88671875" style="59" customWidth="1"/>
    <col min="22" max="22" width="61.44140625" style="15" customWidth="1"/>
    <col min="23" max="16384" width="9.109375" style="15"/>
  </cols>
  <sheetData>
    <row r="1" spans="1:214" s="138" customFormat="1" x14ac:dyDescent="0.3">
      <c r="A1" s="137"/>
      <c r="B1" s="137"/>
      <c r="C1" s="137"/>
      <c r="E1" s="137"/>
      <c r="F1" s="139"/>
      <c r="G1" s="140"/>
      <c r="I1" s="137"/>
      <c r="J1" s="137"/>
      <c r="K1" s="137"/>
      <c r="L1" s="141"/>
      <c r="M1" s="142"/>
      <c r="N1" s="142"/>
      <c r="O1" s="143"/>
      <c r="P1" s="144"/>
      <c r="Q1" s="145"/>
      <c r="R1" s="57"/>
      <c r="S1" s="59"/>
      <c r="T1" s="57"/>
      <c r="U1" s="57" t="s">
        <v>256</v>
      </c>
      <c r="V1" s="137"/>
      <c r="X1" s="137"/>
      <c r="Y1" s="137"/>
      <c r="Z1" s="137"/>
      <c r="AB1" s="137"/>
      <c r="AC1" s="137"/>
      <c r="AD1" s="137"/>
      <c r="AF1" s="137"/>
      <c r="AG1" s="137"/>
      <c r="AH1" s="137"/>
      <c r="AJ1" s="137"/>
      <c r="AK1" s="137"/>
      <c r="AL1" s="137"/>
      <c r="AN1" s="137"/>
      <c r="AO1" s="137"/>
      <c r="AP1" s="137"/>
      <c r="AR1" s="137"/>
      <c r="AS1" s="137"/>
      <c r="AT1" s="137"/>
      <c r="AV1" s="137"/>
      <c r="AW1" s="137"/>
      <c r="AX1" s="137"/>
      <c r="AZ1" s="137"/>
      <c r="BA1" s="137"/>
      <c r="BB1" s="137"/>
      <c r="BD1" s="137"/>
      <c r="BE1" s="137"/>
      <c r="BF1" s="137"/>
      <c r="BH1" s="137"/>
      <c r="BI1" s="137"/>
      <c r="BJ1" s="137"/>
      <c r="BL1" s="137"/>
      <c r="BM1" s="137"/>
      <c r="BN1" s="137"/>
      <c r="BP1" s="137"/>
      <c r="BQ1" s="137"/>
      <c r="BR1" s="137"/>
      <c r="BT1" s="137"/>
      <c r="BU1" s="137"/>
      <c r="BV1" s="137"/>
      <c r="BX1" s="137"/>
      <c r="BY1" s="137"/>
      <c r="BZ1" s="137"/>
      <c r="CB1" s="137"/>
      <c r="CC1" s="137"/>
      <c r="CD1" s="137"/>
      <c r="CF1" s="137"/>
      <c r="CG1" s="137"/>
      <c r="CH1" s="137"/>
      <c r="CJ1" s="137"/>
      <c r="CK1" s="137"/>
      <c r="CL1" s="137"/>
      <c r="CN1" s="137"/>
      <c r="CO1" s="137"/>
      <c r="CP1" s="137"/>
      <c r="CR1" s="137"/>
      <c r="CS1" s="137"/>
      <c r="CT1" s="137"/>
      <c r="CV1" s="137"/>
      <c r="CW1" s="137"/>
      <c r="CX1" s="137"/>
      <c r="CZ1" s="137"/>
      <c r="DA1" s="137"/>
      <c r="DB1" s="137"/>
      <c r="DD1" s="137"/>
      <c r="DE1" s="137"/>
      <c r="DF1" s="137"/>
      <c r="DH1" s="137"/>
      <c r="DI1" s="137"/>
      <c r="DJ1" s="137"/>
      <c r="DL1" s="137"/>
      <c r="DM1" s="137"/>
      <c r="DN1" s="137"/>
      <c r="DP1" s="137"/>
      <c r="DQ1" s="137"/>
      <c r="DR1" s="137"/>
      <c r="DT1" s="137"/>
      <c r="DU1" s="137"/>
      <c r="DV1" s="137"/>
      <c r="DX1" s="137"/>
      <c r="DY1" s="137"/>
      <c r="DZ1" s="137"/>
      <c r="EB1" s="137"/>
      <c r="EC1" s="137"/>
      <c r="ED1" s="137"/>
      <c r="EF1" s="137"/>
      <c r="EG1" s="137"/>
      <c r="EH1" s="137"/>
      <c r="EJ1" s="137"/>
      <c r="EK1" s="137"/>
      <c r="EL1" s="137"/>
      <c r="EN1" s="137"/>
      <c r="EO1" s="137"/>
      <c r="EP1" s="137"/>
      <c r="ER1" s="137"/>
      <c r="ES1" s="137"/>
      <c r="ET1" s="137"/>
      <c r="EV1" s="137"/>
      <c r="EW1" s="137"/>
      <c r="EX1" s="137"/>
      <c r="EZ1" s="137"/>
      <c r="FA1" s="137"/>
      <c r="FB1" s="137"/>
      <c r="FD1" s="137"/>
      <c r="FE1" s="137"/>
      <c r="FF1" s="137"/>
      <c r="FH1" s="137"/>
      <c r="FI1" s="137"/>
      <c r="FJ1" s="137"/>
      <c r="FL1" s="137"/>
      <c r="FM1" s="137"/>
      <c r="FN1" s="137"/>
      <c r="FP1" s="137"/>
      <c r="FQ1" s="137"/>
      <c r="FR1" s="137"/>
      <c r="FT1" s="137"/>
      <c r="FU1" s="137"/>
      <c r="FV1" s="137"/>
      <c r="FX1" s="137"/>
      <c r="FY1" s="137"/>
      <c r="FZ1" s="137"/>
      <c r="GB1" s="137"/>
      <c r="GC1" s="137"/>
      <c r="GD1" s="137"/>
      <c r="GF1" s="137"/>
      <c r="GG1" s="137"/>
      <c r="GH1" s="137"/>
      <c r="GJ1" s="137"/>
      <c r="GK1" s="137"/>
      <c r="GL1" s="137"/>
      <c r="GN1" s="137"/>
      <c r="GO1" s="137"/>
      <c r="GP1" s="137"/>
      <c r="GR1" s="137"/>
      <c r="GS1" s="137"/>
      <c r="GT1" s="137"/>
      <c r="GV1" s="137"/>
      <c r="GW1" s="137"/>
      <c r="GX1" s="137"/>
      <c r="GZ1" s="137"/>
      <c r="HA1" s="137"/>
      <c r="HB1" s="137"/>
      <c r="HD1" s="137"/>
      <c r="HE1" s="137"/>
      <c r="HF1" s="137"/>
    </row>
    <row r="2" spans="1:214" s="138" customFormat="1" x14ac:dyDescent="0.3">
      <c r="A2" s="137"/>
      <c r="B2" s="137"/>
      <c r="C2" s="137"/>
      <c r="E2" s="137"/>
      <c r="F2" s="139"/>
      <c r="G2" s="140"/>
      <c r="I2" s="137"/>
      <c r="J2" s="137"/>
      <c r="K2" s="137"/>
      <c r="L2" s="141"/>
      <c r="M2" s="142"/>
      <c r="N2" s="142"/>
      <c r="O2" s="143"/>
      <c r="P2" s="144"/>
      <c r="R2" s="57"/>
      <c r="S2" s="59"/>
      <c r="T2" s="58"/>
      <c r="U2" s="58" t="s">
        <v>228</v>
      </c>
      <c r="V2" s="137"/>
      <c r="X2" s="137"/>
      <c r="Y2" s="137"/>
      <c r="Z2" s="137"/>
      <c r="AB2" s="137"/>
      <c r="AC2" s="137"/>
      <c r="AD2" s="137"/>
      <c r="AF2" s="137"/>
      <c r="AG2" s="137"/>
      <c r="AH2" s="137"/>
      <c r="AJ2" s="137"/>
      <c r="AK2" s="137"/>
      <c r="AL2" s="137"/>
      <c r="AN2" s="137"/>
      <c r="AO2" s="137"/>
      <c r="AP2" s="137"/>
      <c r="AR2" s="137"/>
      <c r="AS2" s="137"/>
      <c r="AT2" s="137"/>
      <c r="AV2" s="137"/>
      <c r="AW2" s="137"/>
      <c r="AX2" s="137"/>
      <c r="AZ2" s="137"/>
      <c r="BA2" s="137"/>
      <c r="BB2" s="137"/>
      <c r="BD2" s="137"/>
      <c r="BE2" s="137"/>
      <c r="BF2" s="137"/>
      <c r="BH2" s="137"/>
      <c r="BI2" s="137"/>
      <c r="BJ2" s="137"/>
      <c r="BL2" s="137"/>
      <c r="BM2" s="137"/>
      <c r="BN2" s="137"/>
      <c r="BP2" s="137"/>
      <c r="BQ2" s="137"/>
      <c r="BR2" s="137"/>
      <c r="BT2" s="137"/>
      <c r="BU2" s="137"/>
      <c r="BV2" s="137"/>
      <c r="BX2" s="137"/>
      <c r="BY2" s="137"/>
      <c r="BZ2" s="137"/>
      <c r="CB2" s="137"/>
      <c r="CC2" s="137"/>
      <c r="CD2" s="137"/>
      <c r="CF2" s="137"/>
      <c r="CG2" s="137"/>
      <c r="CH2" s="137"/>
      <c r="CJ2" s="137"/>
      <c r="CK2" s="137"/>
      <c r="CL2" s="137"/>
      <c r="CN2" s="137"/>
      <c r="CO2" s="137"/>
      <c r="CP2" s="137"/>
      <c r="CR2" s="137"/>
      <c r="CS2" s="137"/>
      <c r="CT2" s="137"/>
      <c r="CV2" s="137"/>
      <c r="CW2" s="137"/>
      <c r="CX2" s="137"/>
      <c r="CZ2" s="137"/>
      <c r="DA2" s="137"/>
      <c r="DB2" s="137"/>
      <c r="DD2" s="137"/>
      <c r="DE2" s="137"/>
      <c r="DF2" s="137"/>
      <c r="DH2" s="137"/>
      <c r="DI2" s="137"/>
      <c r="DJ2" s="137"/>
      <c r="DL2" s="137"/>
      <c r="DM2" s="137"/>
      <c r="DN2" s="137"/>
      <c r="DP2" s="137"/>
      <c r="DQ2" s="137"/>
      <c r="DR2" s="137"/>
      <c r="DT2" s="137"/>
      <c r="DU2" s="137"/>
      <c r="DV2" s="137"/>
      <c r="DX2" s="137"/>
      <c r="DY2" s="137"/>
      <c r="DZ2" s="137"/>
      <c r="EB2" s="137"/>
      <c r="EC2" s="137"/>
      <c r="ED2" s="137"/>
      <c r="EF2" s="137"/>
      <c r="EG2" s="137"/>
      <c r="EH2" s="137"/>
      <c r="EJ2" s="137"/>
      <c r="EK2" s="137"/>
      <c r="EL2" s="137"/>
      <c r="EN2" s="137"/>
      <c r="EO2" s="137"/>
      <c r="EP2" s="137"/>
      <c r="ER2" s="137"/>
      <c r="ES2" s="137"/>
      <c r="ET2" s="137"/>
      <c r="EV2" s="137"/>
      <c r="EW2" s="137"/>
      <c r="EX2" s="137"/>
      <c r="EZ2" s="137"/>
      <c r="FA2" s="137"/>
      <c r="FB2" s="137"/>
      <c r="FD2" s="137"/>
      <c r="FE2" s="137"/>
      <c r="FF2" s="137"/>
      <c r="FH2" s="137"/>
      <c r="FI2" s="137"/>
      <c r="FJ2" s="137"/>
      <c r="FL2" s="137"/>
      <c r="FM2" s="137"/>
      <c r="FN2" s="137"/>
      <c r="FP2" s="137"/>
      <c r="FQ2" s="137"/>
      <c r="FR2" s="137"/>
      <c r="FT2" s="137"/>
      <c r="FU2" s="137"/>
      <c r="FV2" s="137"/>
      <c r="FX2" s="137"/>
      <c r="FY2" s="137"/>
      <c r="FZ2" s="137"/>
      <c r="GB2" s="137"/>
      <c r="GC2" s="137"/>
      <c r="GD2" s="137"/>
      <c r="GF2" s="137"/>
      <c r="GG2" s="137"/>
      <c r="GH2" s="137"/>
      <c r="GJ2" s="137"/>
      <c r="GK2" s="137"/>
      <c r="GL2" s="137"/>
      <c r="GN2" s="137"/>
      <c r="GO2" s="137"/>
      <c r="GP2" s="137"/>
      <c r="GR2" s="137"/>
      <c r="GS2" s="137"/>
      <c r="GT2" s="137"/>
      <c r="GV2" s="137"/>
      <c r="GW2" s="137"/>
      <c r="GX2" s="137"/>
      <c r="GZ2" s="137"/>
      <c r="HA2" s="137"/>
      <c r="HB2" s="137"/>
      <c r="HD2" s="137"/>
      <c r="HE2" s="137"/>
      <c r="HF2" s="137"/>
    </row>
    <row r="3" spans="1:214" s="138" customFormat="1" x14ac:dyDescent="0.3">
      <c r="A3" s="137"/>
      <c r="B3" s="137"/>
      <c r="C3" s="137"/>
      <c r="E3" s="137"/>
      <c r="F3" s="139"/>
      <c r="G3" s="140"/>
      <c r="I3" s="137"/>
      <c r="J3" s="137"/>
      <c r="K3" s="137"/>
      <c r="L3" s="141"/>
      <c r="M3" s="142"/>
      <c r="N3" s="142"/>
      <c r="O3" s="143"/>
      <c r="P3" s="144"/>
      <c r="Q3" s="145"/>
      <c r="R3" s="57"/>
      <c r="S3" s="59"/>
      <c r="T3" s="57"/>
      <c r="U3" s="57" t="s">
        <v>265</v>
      </c>
      <c r="V3" s="137"/>
      <c r="X3" s="137"/>
      <c r="Y3" s="137"/>
      <c r="Z3" s="137"/>
      <c r="AB3" s="137"/>
      <c r="AC3" s="137"/>
      <c r="AD3" s="137"/>
      <c r="AF3" s="137"/>
      <c r="AG3" s="137"/>
      <c r="AH3" s="137"/>
      <c r="AJ3" s="137"/>
      <c r="AK3" s="137"/>
      <c r="AL3" s="137"/>
      <c r="AN3" s="137"/>
      <c r="AO3" s="137"/>
      <c r="AP3" s="137"/>
      <c r="AR3" s="137"/>
      <c r="AS3" s="137"/>
      <c r="AT3" s="137"/>
      <c r="AV3" s="137"/>
      <c r="AW3" s="137"/>
      <c r="AX3" s="137"/>
      <c r="AZ3" s="137"/>
      <c r="BA3" s="137"/>
      <c r="BB3" s="137"/>
      <c r="BD3" s="137"/>
      <c r="BE3" s="137"/>
      <c r="BF3" s="137"/>
      <c r="BH3" s="137"/>
      <c r="BI3" s="137"/>
      <c r="BJ3" s="137"/>
      <c r="BL3" s="137"/>
      <c r="BM3" s="137"/>
      <c r="BN3" s="137"/>
      <c r="BP3" s="137"/>
      <c r="BQ3" s="137"/>
      <c r="BR3" s="137"/>
      <c r="BT3" s="137"/>
      <c r="BU3" s="137"/>
      <c r="BV3" s="137"/>
      <c r="BX3" s="137"/>
      <c r="BY3" s="137"/>
      <c r="BZ3" s="137"/>
      <c r="CB3" s="137"/>
      <c r="CC3" s="137"/>
      <c r="CD3" s="137"/>
      <c r="CF3" s="137"/>
      <c r="CG3" s="137"/>
      <c r="CH3" s="137"/>
      <c r="CJ3" s="137"/>
      <c r="CK3" s="137"/>
      <c r="CL3" s="137"/>
      <c r="CN3" s="137"/>
      <c r="CO3" s="137"/>
      <c r="CP3" s="137"/>
      <c r="CR3" s="137"/>
      <c r="CS3" s="137"/>
      <c r="CT3" s="137"/>
      <c r="CV3" s="137"/>
      <c r="CW3" s="137"/>
      <c r="CX3" s="137"/>
      <c r="CZ3" s="137"/>
      <c r="DA3" s="137"/>
      <c r="DB3" s="137"/>
      <c r="DD3" s="137"/>
      <c r="DE3" s="137"/>
      <c r="DF3" s="137"/>
      <c r="DH3" s="137"/>
      <c r="DI3" s="137"/>
      <c r="DJ3" s="137"/>
      <c r="DL3" s="137"/>
      <c r="DM3" s="137"/>
      <c r="DN3" s="137"/>
      <c r="DP3" s="137"/>
      <c r="DQ3" s="137"/>
      <c r="DR3" s="137"/>
      <c r="DT3" s="137"/>
      <c r="DU3" s="137"/>
      <c r="DV3" s="137"/>
      <c r="DX3" s="137"/>
      <c r="DY3" s="137"/>
      <c r="DZ3" s="137"/>
      <c r="EB3" s="137"/>
      <c r="EC3" s="137"/>
      <c r="ED3" s="137"/>
      <c r="EF3" s="137"/>
      <c r="EG3" s="137"/>
      <c r="EH3" s="137"/>
      <c r="EJ3" s="137"/>
      <c r="EK3" s="137"/>
      <c r="EL3" s="137"/>
      <c r="EN3" s="137"/>
      <c r="EO3" s="137"/>
      <c r="EP3" s="137"/>
      <c r="ER3" s="137"/>
      <c r="ES3" s="137"/>
      <c r="ET3" s="137"/>
      <c r="EV3" s="137"/>
      <c r="EW3" s="137"/>
      <c r="EX3" s="137"/>
      <c r="EZ3" s="137"/>
      <c r="FA3" s="137"/>
      <c r="FB3" s="137"/>
      <c r="FD3" s="137"/>
      <c r="FE3" s="137"/>
      <c r="FF3" s="137"/>
      <c r="FH3" s="137"/>
      <c r="FI3" s="137"/>
      <c r="FJ3" s="137"/>
      <c r="FL3" s="137"/>
      <c r="FM3" s="137"/>
      <c r="FN3" s="137"/>
      <c r="FP3" s="137"/>
      <c r="FQ3" s="137"/>
      <c r="FR3" s="137"/>
      <c r="FT3" s="137"/>
      <c r="FU3" s="137"/>
      <c r="FV3" s="137"/>
      <c r="FX3" s="137"/>
      <c r="FY3" s="137"/>
      <c r="FZ3" s="137"/>
      <c r="GB3" s="137"/>
      <c r="GC3" s="137"/>
      <c r="GD3" s="137"/>
      <c r="GF3" s="137"/>
      <c r="GG3" s="137"/>
      <c r="GH3" s="137"/>
      <c r="GJ3" s="137"/>
      <c r="GK3" s="137"/>
      <c r="GL3" s="137"/>
      <c r="GN3" s="137"/>
      <c r="GO3" s="137"/>
      <c r="GP3" s="137"/>
      <c r="GR3" s="137"/>
      <c r="GS3" s="137"/>
      <c r="GT3" s="137"/>
      <c r="GV3" s="137"/>
      <c r="GW3" s="137"/>
      <c r="GX3" s="137"/>
      <c r="GZ3" s="137"/>
      <c r="HA3" s="137"/>
      <c r="HB3" s="137"/>
      <c r="HD3" s="137"/>
      <c r="HE3" s="137"/>
      <c r="HF3" s="137"/>
    </row>
    <row r="4" spans="1:214" ht="14.1" customHeight="1" x14ac:dyDescent="0.3">
      <c r="A4" s="7"/>
      <c r="B4" s="7"/>
      <c r="C4" s="8"/>
      <c r="D4" s="8"/>
      <c r="E4" s="8"/>
      <c r="F4" s="54"/>
      <c r="G4" s="6"/>
      <c r="H4" s="8"/>
      <c r="I4" s="8"/>
      <c r="J4" s="8"/>
      <c r="K4" s="8"/>
      <c r="L4" s="60"/>
      <c r="P4" s="57"/>
      <c r="Q4" s="58"/>
      <c r="R4" s="57"/>
      <c r="T4" s="57"/>
      <c r="U4" s="57" t="s">
        <v>171</v>
      </c>
    </row>
    <row r="5" spans="1:214" ht="14.1" customHeight="1" x14ac:dyDescent="0.3">
      <c r="A5" s="7"/>
      <c r="B5" s="7"/>
      <c r="C5" s="8"/>
      <c r="D5" s="8"/>
      <c r="E5" s="8"/>
      <c r="F5" s="54"/>
      <c r="G5" s="6"/>
      <c r="H5" s="8"/>
      <c r="I5" s="8"/>
      <c r="J5" s="8"/>
      <c r="K5" s="8"/>
      <c r="L5" s="60"/>
      <c r="P5" s="57"/>
      <c r="Q5" s="58"/>
      <c r="R5" s="57"/>
      <c r="T5" s="57"/>
      <c r="U5" s="57" t="s">
        <v>20</v>
      </c>
    </row>
    <row r="6" spans="1:214" ht="14.1" customHeight="1" x14ac:dyDescent="0.3">
      <c r="A6" s="7"/>
      <c r="B6" s="7"/>
      <c r="C6" s="8"/>
      <c r="D6" s="8"/>
      <c r="E6" s="8"/>
      <c r="F6" s="54"/>
      <c r="G6" s="6"/>
      <c r="H6" s="8"/>
      <c r="I6" s="8"/>
      <c r="J6" s="8"/>
      <c r="K6" s="8"/>
      <c r="L6" s="60"/>
      <c r="P6" s="57"/>
      <c r="Q6" s="58"/>
      <c r="R6" s="57"/>
      <c r="T6" s="57"/>
      <c r="U6" s="57" t="s">
        <v>57</v>
      </c>
    </row>
    <row r="7" spans="1:214" ht="14.1" customHeight="1" x14ac:dyDescent="0.3">
      <c r="A7" s="7"/>
      <c r="B7" s="7"/>
      <c r="C7" s="8"/>
      <c r="D7" s="8"/>
      <c r="E7" s="8"/>
      <c r="F7" s="54"/>
      <c r="G7" s="6"/>
      <c r="H7" s="8"/>
      <c r="I7" s="8"/>
      <c r="J7" s="8"/>
      <c r="K7" s="8"/>
      <c r="L7" s="60"/>
      <c r="P7" s="57"/>
      <c r="Q7" s="58"/>
      <c r="R7" s="57"/>
      <c r="T7" s="57"/>
      <c r="U7" s="57" t="s">
        <v>233</v>
      </c>
      <c r="W7" s="61"/>
    </row>
    <row r="8" spans="1:214" ht="14.1" customHeight="1" x14ac:dyDescent="0.3">
      <c r="A8" s="7"/>
      <c r="B8" s="7"/>
      <c r="C8" s="8"/>
      <c r="D8" s="8"/>
      <c r="E8" s="8"/>
      <c r="F8" s="54"/>
      <c r="G8" s="6"/>
      <c r="H8" s="8"/>
      <c r="I8" s="8"/>
      <c r="J8" s="8"/>
      <c r="K8" s="8"/>
      <c r="L8" s="60"/>
    </row>
    <row r="9" spans="1:214" ht="14.1" customHeight="1" x14ac:dyDescent="0.3">
      <c r="A9" s="7"/>
      <c r="B9" s="7"/>
      <c r="C9" s="8"/>
      <c r="D9" s="8"/>
      <c r="E9" s="214" t="s">
        <v>67</v>
      </c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47"/>
    </row>
    <row r="10" spans="1:214" ht="30" customHeight="1" x14ac:dyDescent="0.3">
      <c r="A10" s="215" t="s">
        <v>58</v>
      </c>
      <c r="B10" s="216"/>
      <c r="C10" s="216"/>
      <c r="D10" s="216"/>
      <c r="E10" s="216"/>
      <c r="F10" s="216"/>
      <c r="G10" s="217" t="s">
        <v>234</v>
      </c>
      <c r="H10" s="218"/>
      <c r="I10" s="218"/>
      <c r="J10" s="218"/>
      <c r="K10" s="218"/>
      <c r="L10" s="218"/>
      <c r="M10" s="218"/>
      <c r="N10" s="218"/>
      <c r="O10" s="62"/>
      <c r="P10" s="62"/>
      <c r="Q10" s="62"/>
      <c r="R10" s="62"/>
    </row>
    <row r="11" spans="1:214" ht="23.25" customHeight="1" x14ac:dyDescent="0.3">
      <c r="A11" s="219" t="s">
        <v>68</v>
      </c>
      <c r="B11" s="216"/>
      <c r="C11" s="216"/>
      <c r="D11" s="216"/>
      <c r="E11" s="216"/>
      <c r="F11" s="216"/>
      <c r="G11" s="217" t="s">
        <v>59</v>
      </c>
      <c r="H11" s="218"/>
      <c r="I11" s="218"/>
      <c r="J11" s="218"/>
      <c r="K11" s="218"/>
      <c r="L11" s="218"/>
      <c r="M11" s="218"/>
      <c r="N11" s="218"/>
      <c r="O11" s="220"/>
      <c r="P11" s="220"/>
      <c r="Q11" s="220"/>
      <c r="R11" s="63"/>
    </row>
    <row r="12" spans="1:214" ht="14.1" customHeight="1" x14ac:dyDescent="0.3">
      <c r="A12" s="7"/>
      <c r="B12" s="7"/>
      <c r="C12" s="8"/>
      <c r="D12" s="8"/>
      <c r="E12" s="48"/>
      <c r="F12" s="64"/>
      <c r="G12" s="65"/>
      <c r="H12" s="48"/>
      <c r="I12" s="48"/>
      <c r="J12" s="48"/>
      <c r="K12" s="48"/>
      <c r="L12" s="66"/>
      <c r="M12" s="10"/>
      <c r="N12" s="10"/>
      <c r="O12" s="67"/>
      <c r="P12" s="10"/>
      <c r="Q12" s="10"/>
      <c r="R12" s="10"/>
    </row>
    <row r="13" spans="1:214" ht="36.75" customHeight="1" x14ac:dyDescent="0.3">
      <c r="A13" s="206" t="s">
        <v>12</v>
      </c>
      <c r="B13" s="206"/>
      <c r="C13" s="206"/>
      <c r="D13" s="206"/>
      <c r="E13" s="206"/>
      <c r="F13" s="221" t="s">
        <v>69</v>
      </c>
      <c r="G13" s="221" t="s">
        <v>0</v>
      </c>
      <c r="H13" s="206" t="s">
        <v>70</v>
      </c>
      <c r="I13" s="206"/>
      <c r="J13" s="206"/>
      <c r="K13" s="206"/>
      <c r="L13" s="206"/>
      <c r="M13" s="263" t="s">
        <v>263</v>
      </c>
      <c r="N13" s="264"/>
      <c r="O13" s="264"/>
      <c r="P13" s="264"/>
      <c r="Q13" s="264"/>
      <c r="R13" s="264"/>
      <c r="S13" s="264"/>
      <c r="T13" s="264"/>
      <c r="U13" s="264"/>
    </row>
    <row r="14" spans="1:214" ht="24" customHeight="1" x14ac:dyDescent="0.3">
      <c r="A14" s="51" t="s">
        <v>21</v>
      </c>
      <c r="B14" s="51" t="s">
        <v>13</v>
      </c>
      <c r="C14" s="36" t="s">
        <v>14</v>
      </c>
      <c r="D14" s="36" t="s">
        <v>15</v>
      </c>
      <c r="E14" s="36" t="s">
        <v>71</v>
      </c>
      <c r="F14" s="221"/>
      <c r="G14" s="221"/>
      <c r="H14" s="36" t="s">
        <v>72</v>
      </c>
      <c r="I14" s="36" t="s">
        <v>73</v>
      </c>
      <c r="J14" s="36" t="s">
        <v>74</v>
      </c>
      <c r="K14" s="36" t="s">
        <v>75</v>
      </c>
      <c r="L14" s="35" t="s">
        <v>76</v>
      </c>
      <c r="M14" s="5" t="s">
        <v>65</v>
      </c>
      <c r="N14" s="5" t="s">
        <v>77</v>
      </c>
      <c r="O14" s="5" t="s">
        <v>78</v>
      </c>
      <c r="P14" s="5" t="s">
        <v>79</v>
      </c>
      <c r="Q14" s="68" t="s">
        <v>66</v>
      </c>
      <c r="R14" s="148" t="s">
        <v>208</v>
      </c>
      <c r="S14" s="148" t="s">
        <v>219</v>
      </c>
      <c r="T14" s="148" t="s">
        <v>235</v>
      </c>
      <c r="U14" s="148" t="s">
        <v>236</v>
      </c>
    </row>
    <row r="15" spans="1:214" ht="20.25" customHeight="1" x14ac:dyDescent="0.3">
      <c r="A15" s="231">
        <v>7</v>
      </c>
      <c r="B15" s="234"/>
      <c r="C15" s="236"/>
      <c r="D15" s="236"/>
      <c r="E15" s="236"/>
      <c r="F15" s="193" t="s">
        <v>253</v>
      </c>
      <c r="G15" s="46" t="s">
        <v>80</v>
      </c>
      <c r="H15" s="36"/>
      <c r="I15" s="36"/>
      <c r="J15" s="36"/>
      <c r="K15" s="36"/>
      <c r="L15" s="35"/>
      <c r="M15" s="69">
        <v>400874.64999999997</v>
      </c>
      <c r="N15" s="69">
        <v>431453.4</v>
      </c>
      <c r="O15" s="69">
        <v>430333.21</v>
      </c>
      <c r="P15" s="69">
        <v>432841.37</v>
      </c>
      <c r="Q15" s="70">
        <f>Q16+Q17+Q18</f>
        <v>585289.755</v>
      </c>
      <c r="R15" s="146">
        <f>R16+R17+R18</f>
        <v>682157.00000000012</v>
      </c>
      <c r="S15" s="146">
        <f>S16+S17+S18</f>
        <v>337980.7</v>
      </c>
      <c r="T15" s="146">
        <f t="shared" ref="T15:U15" si="0">T16+T17+T18</f>
        <v>379388.10000000003</v>
      </c>
      <c r="U15" s="146">
        <f t="shared" si="0"/>
        <v>385906.6</v>
      </c>
    </row>
    <row r="16" spans="1:214" ht="28.5" customHeight="1" x14ac:dyDescent="0.3">
      <c r="A16" s="232"/>
      <c r="B16" s="235"/>
      <c r="C16" s="237"/>
      <c r="D16" s="237"/>
      <c r="E16" s="237"/>
      <c r="F16" s="194"/>
      <c r="G16" s="71" t="s">
        <v>81</v>
      </c>
      <c r="H16" s="72">
        <v>933</v>
      </c>
      <c r="I16" s="72"/>
      <c r="J16" s="72"/>
      <c r="K16" s="72"/>
      <c r="L16" s="73"/>
      <c r="M16" s="74">
        <v>775.64</v>
      </c>
      <c r="N16" s="75">
        <v>2687.5</v>
      </c>
      <c r="O16" s="74">
        <v>0</v>
      </c>
      <c r="P16" s="74">
        <v>0</v>
      </c>
      <c r="Q16" s="74">
        <f t="shared" ref="Q16:U16" si="1">Q20</f>
        <v>250</v>
      </c>
      <c r="R16" s="74">
        <f t="shared" si="1"/>
        <v>0</v>
      </c>
      <c r="S16" s="74">
        <f t="shared" si="1"/>
        <v>0</v>
      </c>
      <c r="T16" s="74">
        <f t="shared" si="1"/>
        <v>0</v>
      </c>
      <c r="U16" s="74">
        <f t="shared" si="1"/>
        <v>0</v>
      </c>
    </row>
    <row r="17" spans="1:21" ht="26.25" customHeight="1" x14ac:dyDescent="0.3">
      <c r="A17" s="232"/>
      <c r="B17" s="235"/>
      <c r="C17" s="237"/>
      <c r="D17" s="237"/>
      <c r="E17" s="237"/>
      <c r="F17" s="194"/>
      <c r="G17" s="76" t="s">
        <v>8</v>
      </c>
      <c r="H17" s="72">
        <v>935</v>
      </c>
      <c r="I17" s="72"/>
      <c r="J17" s="72"/>
      <c r="K17" s="72"/>
      <c r="L17" s="73"/>
      <c r="M17" s="74">
        <v>398714.6</v>
      </c>
      <c r="N17" s="74">
        <v>414093.30000000005</v>
      </c>
      <c r="O17" s="74">
        <v>387845.71</v>
      </c>
      <c r="P17" s="74">
        <v>432841.37</v>
      </c>
      <c r="Q17" s="74">
        <f>Q29+Q48+Q99+Q147+Q182</f>
        <v>575377.21499999997</v>
      </c>
      <c r="R17" s="74">
        <f>R29+R48+R99+R147+R182</f>
        <v>682157.00000000012</v>
      </c>
      <c r="S17" s="74">
        <f t="shared" ref="S17:U17" si="2">S29+S48+S99+S147+S182</f>
        <v>337980.7</v>
      </c>
      <c r="T17" s="74">
        <f>T29+T48+T99+T147+T182</f>
        <v>379388.10000000003</v>
      </c>
      <c r="U17" s="74">
        <f t="shared" si="2"/>
        <v>385906.6</v>
      </c>
    </row>
    <row r="18" spans="1:21" ht="26.25" customHeight="1" x14ac:dyDescent="0.3">
      <c r="A18" s="233"/>
      <c r="B18" s="233"/>
      <c r="C18" s="233"/>
      <c r="D18" s="233"/>
      <c r="E18" s="233"/>
      <c r="F18" s="195"/>
      <c r="G18" s="76" t="s">
        <v>230</v>
      </c>
      <c r="H18" s="72">
        <v>935</v>
      </c>
      <c r="I18" s="72"/>
      <c r="J18" s="72"/>
      <c r="K18" s="72"/>
      <c r="L18" s="73"/>
      <c r="M18" s="74">
        <v>1384.3100000000002</v>
      </c>
      <c r="N18" s="75">
        <v>14672.6</v>
      </c>
      <c r="O18" s="74">
        <v>42487.5</v>
      </c>
      <c r="P18" s="74">
        <v>0</v>
      </c>
      <c r="Q18" s="74">
        <f>Q49</f>
        <v>9662.5400000000009</v>
      </c>
      <c r="R18" s="74">
        <f t="shared" ref="R18:U18" si="3">R49</f>
        <v>0</v>
      </c>
      <c r="S18" s="74">
        <f t="shared" si="3"/>
        <v>0</v>
      </c>
      <c r="T18" s="74">
        <f t="shared" si="3"/>
        <v>0</v>
      </c>
      <c r="U18" s="74">
        <f t="shared" si="3"/>
        <v>0</v>
      </c>
    </row>
    <row r="19" spans="1:21" ht="17.25" customHeight="1" x14ac:dyDescent="0.3">
      <c r="A19" s="227" t="s">
        <v>25</v>
      </c>
      <c r="B19" s="227" t="s">
        <v>6</v>
      </c>
      <c r="C19" s="228"/>
      <c r="D19" s="228"/>
      <c r="E19" s="229"/>
      <c r="F19" s="230" t="s">
        <v>83</v>
      </c>
      <c r="G19" s="46" t="s">
        <v>80</v>
      </c>
      <c r="H19" s="77"/>
      <c r="I19" s="77"/>
      <c r="J19" s="77"/>
      <c r="K19" s="77"/>
      <c r="L19" s="78"/>
      <c r="M19" s="16">
        <v>775.64</v>
      </c>
      <c r="N19" s="16">
        <v>2687.5</v>
      </c>
      <c r="O19" s="69">
        <v>0</v>
      </c>
      <c r="P19" s="16">
        <v>0</v>
      </c>
      <c r="Q19" s="16">
        <f t="shared" ref="Q19:U19" si="4">Q20</f>
        <v>250</v>
      </c>
      <c r="R19" s="16">
        <f t="shared" si="4"/>
        <v>0</v>
      </c>
      <c r="S19" s="16">
        <f t="shared" si="4"/>
        <v>0</v>
      </c>
      <c r="T19" s="16">
        <f t="shared" si="4"/>
        <v>0</v>
      </c>
      <c r="U19" s="16">
        <f t="shared" si="4"/>
        <v>0</v>
      </c>
    </row>
    <row r="20" spans="1:21" ht="24.75" customHeight="1" x14ac:dyDescent="0.3">
      <c r="A20" s="227"/>
      <c r="B20" s="227"/>
      <c r="C20" s="228"/>
      <c r="D20" s="228"/>
      <c r="E20" s="229"/>
      <c r="F20" s="230"/>
      <c r="G20" s="34" t="s">
        <v>81</v>
      </c>
      <c r="H20" s="37">
        <v>933</v>
      </c>
      <c r="I20" s="77"/>
      <c r="J20" s="77"/>
      <c r="K20" s="77"/>
      <c r="L20" s="78"/>
      <c r="M20" s="12">
        <v>775.64</v>
      </c>
      <c r="N20" s="12">
        <v>0</v>
      </c>
      <c r="O20" s="14">
        <v>0</v>
      </c>
      <c r="P20" s="12">
        <v>0</v>
      </c>
      <c r="Q20" s="147">
        <f t="shared" ref="Q20:U20" si="5">SUM(Q22:Q26)</f>
        <v>250</v>
      </c>
      <c r="R20" s="147">
        <f t="shared" si="5"/>
        <v>0</v>
      </c>
      <c r="S20" s="147">
        <f t="shared" si="5"/>
        <v>0</v>
      </c>
      <c r="T20" s="147">
        <f t="shared" si="5"/>
        <v>0</v>
      </c>
      <c r="U20" s="147">
        <f t="shared" si="5"/>
        <v>0</v>
      </c>
    </row>
    <row r="21" spans="1:21" ht="24.75" hidden="1" customHeight="1" x14ac:dyDescent="0.3">
      <c r="A21" s="79"/>
      <c r="B21" s="79"/>
      <c r="C21" s="80"/>
      <c r="D21" s="80"/>
      <c r="E21" s="81"/>
      <c r="F21" s="82"/>
      <c r="G21" s="28"/>
      <c r="H21" s="31"/>
      <c r="I21" s="83"/>
      <c r="J21" s="83"/>
      <c r="K21" s="77"/>
      <c r="L21" s="84"/>
      <c r="M21" s="12"/>
      <c r="N21" s="12"/>
      <c r="O21" s="14"/>
      <c r="P21" s="12"/>
      <c r="Q21" s="85"/>
      <c r="R21" s="14"/>
      <c r="S21" s="14"/>
      <c r="T21" s="14"/>
      <c r="U21" s="14"/>
    </row>
    <row r="22" spans="1:21" ht="39.75" customHeight="1" x14ac:dyDescent="0.3">
      <c r="A22" s="51" t="s">
        <v>25</v>
      </c>
      <c r="B22" s="51" t="s">
        <v>6</v>
      </c>
      <c r="C22" s="51" t="s">
        <v>16</v>
      </c>
      <c r="D22" s="51"/>
      <c r="E22" s="51"/>
      <c r="F22" s="34" t="s">
        <v>216</v>
      </c>
      <c r="G22" s="34" t="s">
        <v>81</v>
      </c>
      <c r="H22" s="37">
        <v>933</v>
      </c>
      <c r="I22" s="32" t="s">
        <v>16</v>
      </c>
      <c r="J22" s="32">
        <v>13</v>
      </c>
      <c r="K22" s="32" t="s">
        <v>254</v>
      </c>
      <c r="L22" s="86">
        <v>244</v>
      </c>
      <c r="M22" s="85">
        <v>0</v>
      </c>
      <c r="N22" s="87">
        <v>0</v>
      </c>
      <c r="O22" s="14">
        <v>0</v>
      </c>
      <c r="P22" s="87">
        <v>0</v>
      </c>
      <c r="Q22" s="88">
        <v>250</v>
      </c>
      <c r="R22" s="14">
        <v>0</v>
      </c>
      <c r="S22" s="14">
        <f t="shared" ref="S22:U26" si="6">R22</f>
        <v>0</v>
      </c>
      <c r="T22" s="14">
        <f t="shared" si="6"/>
        <v>0</v>
      </c>
      <c r="U22" s="14">
        <f t="shared" si="6"/>
        <v>0</v>
      </c>
    </row>
    <row r="23" spans="1:21" ht="22.5" customHeight="1" x14ac:dyDescent="0.3">
      <c r="A23" s="198" t="s">
        <v>25</v>
      </c>
      <c r="B23" s="198" t="s">
        <v>6</v>
      </c>
      <c r="C23" s="198" t="s">
        <v>17</v>
      </c>
      <c r="D23" s="239"/>
      <c r="E23" s="234"/>
      <c r="F23" s="249" t="s">
        <v>53</v>
      </c>
      <c r="G23" s="208" t="s">
        <v>81</v>
      </c>
      <c r="H23" s="210">
        <v>933</v>
      </c>
      <c r="I23" s="198" t="s">
        <v>16</v>
      </c>
      <c r="J23" s="198" t="s">
        <v>28</v>
      </c>
      <c r="K23" s="32" t="s">
        <v>172</v>
      </c>
      <c r="L23" s="169" t="s">
        <v>84</v>
      </c>
      <c r="M23" s="12">
        <v>297.89</v>
      </c>
      <c r="N23" s="12">
        <v>970.2</v>
      </c>
      <c r="O23" s="14">
        <v>0</v>
      </c>
      <c r="P23" s="12">
        <v>0</v>
      </c>
      <c r="Q23" s="85">
        <v>0</v>
      </c>
      <c r="R23" s="14">
        <f t="shared" ref="R23:R26" si="7">Q23</f>
        <v>0</v>
      </c>
      <c r="S23" s="14">
        <f t="shared" si="6"/>
        <v>0</v>
      </c>
      <c r="T23" s="14">
        <f t="shared" si="6"/>
        <v>0</v>
      </c>
      <c r="U23" s="14">
        <f t="shared" si="6"/>
        <v>0</v>
      </c>
    </row>
    <row r="24" spans="1:21" ht="27.75" customHeight="1" x14ac:dyDescent="0.3">
      <c r="A24" s="226"/>
      <c r="B24" s="226"/>
      <c r="C24" s="226"/>
      <c r="D24" s="240"/>
      <c r="E24" s="238"/>
      <c r="F24" s="195"/>
      <c r="G24" s="195"/>
      <c r="H24" s="184"/>
      <c r="I24" s="184"/>
      <c r="J24" s="184"/>
      <c r="K24" s="37" t="s">
        <v>173</v>
      </c>
      <c r="L24" s="222"/>
      <c r="M24" s="87">
        <v>3</v>
      </c>
      <c r="N24" s="87">
        <v>9.8000000000000007</v>
      </c>
      <c r="O24" s="14">
        <v>0</v>
      </c>
      <c r="P24" s="85">
        <v>0</v>
      </c>
      <c r="Q24" s="85">
        <v>0</v>
      </c>
      <c r="R24" s="14">
        <f t="shared" si="7"/>
        <v>0</v>
      </c>
      <c r="S24" s="14">
        <f t="shared" si="6"/>
        <v>0</v>
      </c>
      <c r="T24" s="14">
        <f t="shared" si="6"/>
        <v>0</v>
      </c>
      <c r="U24" s="14">
        <f t="shared" si="6"/>
        <v>0</v>
      </c>
    </row>
    <row r="25" spans="1:21" ht="39.75" customHeight="1" x14ac:dyDescent="0.3">
      <c r="A25" s="51" t="s">
        <v>25</v>
      </c>
      <c r="B25" s="51" t="s">
        <v>6</v>
      </c>
      <c r="C25" s="51" t="s">
        <v>18</v>
      </c>
      <c r="D25" s="51"/>
      <c r="E25" s="51"/>
      <c r="F25" s="89" t="s">
        <v>179</v>
      </c>
      <c r="G25" s="34" t="s">
        <v>81</v>
      </c>
      <c r="H25" s="37">
        <v>933</v>
      </c>
      <c r="I25" s="32" t="s">
        <v>16</v>
      </c>
      <c r="J25" s="32">
        <v>13</v>
      </c>
      <c r="K25" s="32" t="s">
        <v>180</v>
      </c>
      <c r="L25" s="86">
        <v>244</v>
      </c>
      <c r="M25" s="85">
        <v>0</v>
      </c>
      <c r="N25" s="87">
        <v>1707.5</v>
      </c>
      <c r="O25" s="14">
        <v>0</v>
      </c>
      <c r="P25" s="87">
        <v>0</v>
      </c>
      <c r="Q25" s="88">
        <v>0</v>
      </c>
      <c r="R25" s="14">
        <v>0</v>
      </c>
      <c r="S25" s="14">
        <f t="shared" si="6"/>
        <v>0</v>
      </c>
      <c r="T25" s="14">
        <f t="shared" si="6"/>
        <v>0</v>
      </c>
      <c r="U25" s="14">
        <f t="shared" si="6"/>
        <v>0</v>
      </c>
    </row>
    <row r="26" spans="1:21" ht="66.75" customHeight="1" x14ac:dyDescent="0.3">
      <c r="A26" s="51" t="s">
        <v>25</v>
      </c>
      <c r="B26" s="51" t="s">
        <v>6</v>
      </c>
      <c r="C26" s="51" t="s">
        <v>24</v>
      </c>
      <c r="D26" s="51"/>
      <c r="E26" s="51"/>
      <c r="F26" s="90" t="s">
        <v>174</v>
      </c>
      <c r="G26" s="34" t="s">
        <v>81</v>
      </c>
      <c r="H26" s="37">
        <v>933</v>
      </c>
      <c r="I26" s="32" t="s">
        <v>16</v>
      </c>
      <c r="J26" s="37">
        <v>13</v>
      </c>
      <c r="K26" s="32" t="s">
        <v>175</v>
      </c>
      <c r="L26" s="44">
        <v>244</v>
      </c>
      <c r="M26" s="87">
        <v>474.75</v>
      </c>
      <c r="N26" s="87">
        <v>0</v>
      </c>
      <c r="O26" s="14">
        <v>0</v>
      </c>
      <c r="P26" s="87">
        <v>0</v>
      </c>
      <c r="Q26" s="88">
        <v>0</v>
      </c>
      <c r="R26" s="14">
        <f t="shared" si="7"/>
        <v>0</v>
      </c>
      <c r="S26" s="14">
        <f t="shared" si="6"/>
        <v>0</v>
      </c>
      <c r="T26" s="14">
        <f t="shared" si="6"/>
        <v>0</v>
      </c>
      <c r="U26" s="14">
        <f t="shared" si="6"/>
        <v>0</v>
      </c>
    </row>
    <row r="27" spans="1:21" x14ac:dyDescent="0.3">
      <c r="A27" s="182" t="s">
        <v>25</v>
      </c>
      <c r="B27" s="182" t="s">
        <v>11</v>
      </c>
      <c r="C27" s="182"/>
      <c r="D27" s="182"/>
      <c r="E27" s="182"/>
      <c r="F27" s="193" t="s">
        <v>85</v>
      </c>
      <c r="G27" s="230" t="s">
        <v>80</v>
      </c>
      <c r="H27" s="229"/>
      <c r="I27" s="229"/>
      <c r="J27" s="229"/>
      <c r="K27" s="229"/>
      <c r="L27" s="224"/>
      <c r="M27" s="251">
        <v>80292.739999999991</v>
      </c>
      <c r="N27" s="251">
        <v>73534.099999999991</v>
      </c>
      <c r="O27" s="261">
        <v>24536.91</v>
      </c>
      <c r="P27" s="261">
        <v>8930</v>
      </c>
      <c r="Q27" s="261">
        <f t="shared" ref="Q27:U27" si="8">Q29</f>
        <v>11937.699999999999</v>
      </c>
      <c r="R27" s="261">
        <f t="shared" si="8"/>
        <v>8963.6</v>
      </c>
      <c r="S27" s="261">
        <f t="shared" si="8"/>
        <v>7963.6</v>
      </c>
      <c r="T27" s="261">
        <f t="shared" si="8"/>
        <v>9566.6</v>
      </c>
      <c r="U27" s="261">
        <f t="shared" si="8"/>
        <v>12143.5</v>
      </c>
    </row>
    <row r="28" spans="1:21" ht="12" customHeight="1" x14ac:dyDescent="0.3">
      <c r="A28" s="183"/>
      <c r="B28" s="183"/>
      <c r="C28" s="183"/>
      <c r="D28" s="183"/>
      <c r="E28" s="183"/>
      <c r="F28" s="194"/>
      <c r="G28" s="250"/>
      <c r="H28" s="205"/>
      <c r="I28" s="205"/>
      <c r="J28" s="205"/>
      <c r="K28" s="205"/>
      <c r="L28" s="225"/>
      <c r="M28" s="252"/>
      <c r="N28" s="252"/>
      <c r="O28" s="262"/>
      <c r="P28" s="262"/>
      <c r="Q28" s="262"/>
      <c r="R28" s="262"/>
      <c r="S28" s="262"/>
      <c r="T28" s="262"/>
      <c r="U28" s="262"/>
    </row>
    <row r="29" spans="1:21" ht="24" customHeight="1" x14ac:dyDescent="0.3">
      <c r="A29" s="184"/>
      <c r="B29" s="184"/>
      <c r="C29" s="184"/>
      <c r="D29" s="184"/>
      <c r="E29" s="184"/>
      <c r="F29" s="195"/>
      <c r="G29" s="91" t="s">
        <v>8</v>
      </c>
      <c r="H29" s="27"/>
      <c r="I29" s="27"/>
      <c r="J29" s="27"/>
      <c r="K29" s="33"/>
      <c r="L29" s="92"/>
      <c r="M29" s="17">
        <v>80292.739999999991</v>
      </c>
      <c r="N29" s="93">
        <v>73534.099999999991</v>
      </c>
      <c r="O29" s="93">
        <v>24536.91</v>
      </c>
      <c r="P29" s="17">
        <v>8930</v>
      </c>
      <c r="Q29" s="17">
        <f>SUM(Q30:Q46)</f>
        <v>11937.699999999999</v>
      </c>
      <c r="R29" s="17">
        <f t="shared" ref="R29:U29" si="9">SUM(R30:R46)</f>
        <v>8963.6</v>
      </c>
      <c r="S29" s="17">
        <f t="shared" si="9"/>
        <v>7963.6</v>
      </c>
      <c r="T29" s="17">
        <f t="shared" si="9"/>
        <v>9566.6</v>
      </c>
      <c r="U29" s="17">
        <f t="shared" si="9"/>
        <v>12143.5</v>
      </c>
    </row>
    <row r="30" spans="1:21" ht="37.5" customHeight="1" x14ac:dyDescent="0.3">
      <c r="A30" s="25" t="s">
        <v>25</v>
      </c>
      <c r="B30" s="25" t="s">
        <v>11</v>
      </c>
      <c r="C30" s="25" t="s">
        <v>16</v>
      </c>
      <c r="D30" s="25"/>
      <c r="E30" s="25"/>
      <c r="F30" s="28" t="s">
        <v>54</v>
      </c>
      <c r="G30" s="28" t="s">
        <v>8</v>
      </c>
      <c r="H30" s="25" t="s">
        <v>86</v>
      </c>
      <c r="I30" s="25" t="s">
        <v>23</v>
      </c>
      <c r="J30" s="25" t="s">
        <v>16</v>
      </c>
      <c r="K30" s="32" t="s">
        <v>87</v>
      </c>
      <c r="L30" s="94">
        <v>811</v>
      </c>
      <c r="M30" s="12">
        <v>3986.85</v>
      </c>
      <c r="N30" s="12">
        <v>0</v>
      </c>
      <c r="O30" s="12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5">
        <v>0</v>
      </c>
    </row>
    <row r="31" spans="1:21" ht="30.75" customHeight="1" x14ac:dyDescent="0.3">
      <c r="A31" s="198" t="s">
        <v>25</v>
      </c>
      <c r="B31" s="198" t="s">
        <v>11</v>
      </c>
      <c r="C31" s="198" t="s">
        <v>17</v>
      </c>
      <c r="D31" s="198"/>
      <c r="E31" s="198"/>
      <c r="F31" s="208" t="s">
        <v>9</v>
      </c>
      <c r="G31" s="208" t="s">
        <v>8</v>
      </c>
      <c r="H31" s="198" t="s">
        <v>86</v>
      </c>
      <c r="I31" s="198" t="s">
        <v>23</v>
      </c>
      <c r="J31" s="198" t="s">
        <v>16</v>
      </c>
      <c r="K31" s="32" t="s">
        <v>88</v>
      </c>
      <c r="L31" s="200">
        <v>412</v>
      </c>
      <c r="M31" s="12">
        <v>66468.7</v>
      </c>
      <c r="N31" s="12">
        <v>61688.6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</row>
    <row r="32" spans="1:21" ht="24.75" customHeight="1" x14ac:dyDescent="0.3">
      <c r="A32" s="212"/>
      <c r="B32" s="212"/>
      <c r="C32" s="212"/>
      <c r="D32" s="212"/>
      <c r="E32" s="212"/>
      <c r="F32" s="246"/>
      <c r="G32" s="246"/>
      <c r="H32" s="212"/>
      <c r="I32" s="212"/>
      <c r="J32" s="212"/>
      <c r="K32" s="32" t="s">
        <v>89</v>
      </c>
      <c r="L32" s="223"/>
      <c r="M32" s="12">
        <v>2055.6999999999998</v>
      </c>
      <c r="N32" s="12">
        <v>1907.9</v>
      </c>
      <c r="O32" s="14"/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</row>
    <row r="33" spans="1:21" ht="24" customHeight="1" x14ac:dyDescent="0.3">
      <c r="A33" s="212"/>
      <c r="B33" s="212"/>
      <c r="C33" s="212"/>
      <c r="D33" s="212"/>
      <c r="E33" s="212"/>
      <c r="F33" s="246"/>
      <c r="G33" s="246"/>
      <c r="H33" s="212"/>
      <c r="I33" s="212"/>
      <c r="J33" s="212"/>
      <c r="K33" s="32" t="s">
        <v>90</v>
      </c>
      <c r="L33" s="222"/>
      <c r="M33" s="12">
        <v>692.2</v>
      </c>
      <c r="N33" s="12">
        <v>260</v>
      </c>
      <c r="O33" s="14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</row>
    <row r="34" spans="1:21" ht="24" customHeight="1" x14ac:dyDescent="0.3">
      <c r="A34" s="212"/>
      <c r="B34" s="212"/>
      <c r="C34" s="212"/>
      <c r="D34" s="212"/>
      <c r="E34" s="212"/>
      <c r="F34" s="246"/>
      <c r="G34" s="246"/>
      <c r="H34" s="212"/>
      <c r="I34" s="212"/>
      <c r="J34" s="212"/>
      <c r="K34" s="32" t="s">
        <v>91</v>
      </c>
      <c r="L34" s="86">
        <v>412</v>
      </c>
      <c r="M34" s="85">
        <v>0</v>
      </c>
      <c r="N34" s="12">
        <v>0</v>
      </c>
      <c r="O34" s="14">
        <v>17218.099999999999</v>
      </c>
      <c r="P34" s="12">
        <v>1988.67</v>
      </c>
      <c r="Q34" s="147">
        <v>0</v>
      </c>
      <c r="R34" s="147">
        <f t="shared" ref="R34:U40" si="10">Q34</f>
        <v>0</v>
      </c>
      <c r="S34" s="147">
        <f t="shared" si="10"/>
        <v>0</v>
      </c>
      <c r="T34" s="147">
        <f t="shared" si="10"/>
        <v>0</v>
      </c>
      <c r="U34" s="147">
        <f t="shared" si="10"/>
        <v>0</v>
      </c>
    </row>
    <row r="35" spans="1:21" ht="24" customHeight="1" x14ac:dyDescent="0.3">
      <c r="A35" s="212"/>
      <c r="B35" s="212"/>
      <c r="C35" s="212"/>
      <c r="D35" s="212"/>
      <c r="E35" s="212"/>
      <c r="F35" s="246"/>
      <c r="G35" s="246"/>
      <c r="H35" s="212"/>
      <c r="I35" s="212"/>
      <c r="J35" s="212"/>
      <c r="K35" s="32" t="s">
        <v>259</v>
      </c>
      <c r="L35" s="86">
        <v>414</v>
      </c>
      <c r="M35" s="85">
        <v>0</v>
      </c>
      <c r="N35" s="12">
        <v>0</v>
      </c>
      <c r="O35" s="14">
        <v>0</v>
      </c>
      <c r="P35" s="12">
        <v>0</v>
      </c>
      <c r="Q35" s="147">
        <v>0</v>
      </c>
      <c r="R35" s="147">
        <v>0</v>
      </c>
      <c r="S35" s="147">
        <v>0</v>
      </c>
      <c r="T35" s="147">
        <v>1603</v>
      </c>
      <c r="U35" s="147">
        <v>0</v>
      </c>
    </row>
    <row r="36" spans="1:21" ht="19.5" customHeight="1" x14ac:dyDescent="0.3">
      <c r="A36" s="184"/>
      <c r="B36" s="184"/>
      <c r="C36" s="184"/>
      <c r="D36" s="184"/>
      <c r="E36" s="184"/>
      <c r="F36" s="195"/>
      <c r="G36" s="195"/>
      <c r="H36" s="184"/>
      <c r="I36" s="184"/>
      <c r="J36" s="184"/>
      <c r="K36" s="32" t="s">
        <v>91</v>
      </c>
      <c r="L36" s="86">
        <v>244</v>
      </c>
      <c r="M36" s="12">
        <v>868.94</v>
      </c>
      <c r="N36" s="12">
        <v>4114.1000000000004</v>
      </c>
      <c r="O36" s="12">
        <v>0</v>
      </c>
      <c r="P36" s="12">
        <v>500</v>
      </c>
      <c r="Q36" s="147">
        <v>696</v>
      </c>
      <c r="R36" s="147">
        <v>500</v>
      </c>
      <c r="S36" s="147">
        <f t="shared" si="10"/>
        <v>500</v>
      </c>
      <c r="T36" s="147">
        <f t="shared" si="10"/>
        <v>500</v>
      </c>
      <c r="U36" s="147">
        <v>1190</v>
      </c>
    </row>
    <row r="37" spans="1:21" ht="24.75" customHeight="1" x14ac:dyDescent="0.3">
      <c r="A37" s="169" t="s">
        <v>25</v>
      </c>
      <c r="B37" s="169" t="s">
        <v>11</v>
      </c>
      <c r="C37" s="169" t="s">
        <v>18</v>
      </c>
      <c r="D37" s="169"/>
      <c r="E37" s="169"/>
      <c r="F37" s="208" t="s">
        <v>55</v>
      </c>
      <c r="G37" s="245" t="s">
        <v>8</v>
      </c>
      <c r="H37" s="200">
        <v>935</v>
      </c>
      <c r="I37" s="198" t="s">
        <v>23</v>
      </c>
      <c r="J37" s="198" t="s">
        <v>16</v>
      </c>
      <c r="K37" s="198" t="s">
        <v>92</v>
      </c>
      <c r="L37" s="44">
        <v>244</v>
      </c>
      <c r="M37" s="12">
        <v>2663.43</v>
      </c>
      <c r="N37" s="12">
        <v>2489.1999999999998</v>
      </c>
      <c r="O37" s="12">
        <v>1994.27</v>
      </c>
      <c r="P37" s="12">
        <v>1227.03</v>
      </c>
      <c r="Q37" s="147">
        <v>5080.1000000000004</v>
      </c>
      <c r="R37" s="147">
        <v>2800</v>
      </c>
      <c r="S37" s="147">
        <v>1800</v>
      </c>
      <c r="T37" s="147">
        <f t="shared" si="10"/>
        <v>1800</v>
      </c>
      <c r="U37" s="147">
        <v>4380</v>
      </c>
    </row>
    <row r="38" spans="1:21" ht="21" customHeight="1" x14ac:dyDescent="0.3">
      <c r="A38" s="184"/>
      <c r="B38" s="184"/>
      <c r="C38" s="184"/>
      <c r="D38" s="184"/>
      <c r="E38" s="184"/>
      <c r="F38" s="195"/>
      <c r="G38" s="195"/>
      <c r="H38" s="184"/>
      <c r="I38" s="184"/>
      <c r="J38" s="184"/>
      <c r="K38" s="184"/>
      <c r="L38" s="44">
        <v>811</v>
      </c>
      <c r="M38" s="12">
        <v>113.7</v>
      </c>
      <c r="N38" s="12">
        <v>0</v>
      </c>
      <c r="O38" s="12">
        <v>733.61</v>
      </c>
      <c r="P38" s="12">
        <v>615.5</v>
      </c>
      <c r="Q38" s="147">
        <v>440.2</v>
      </c>
      <c r="R38" s="147">
        <v>500</v>
      </c>
      <c r="S38" s="147">
        <f>R38</f>
        <v>500</v>
      </c>
      <c r="T38" s="147">
        <f>S38</f>
        <v>500</v>
      </c>
      <c r="U38" s="147">
        <v>500</v>
      </c>
    </row>
    <row r="39" spans="1:21" ht="24.75" customHeight="1" x14ac:dyDescent="0.3">
      <c r="A39" s="198" t="s">
        <v>25</v>
      </c>
      <c r="B39" s="198" t="s">
        <v>11</v>
      </c>
      <c r="C39" s="198" t="s">
        <v>19</v>
      </c>
      <c r="D39" s="242"/>
      <c r="E39" s="242"/>
      <c r="F39" s="208" t="s">
        <v>48</v>
      </c>
      <c r="G39" s="208" t="s">
        <v>8</v>
      </c>
      <c r="H39" s="198">
        <v>935</v>
      </c>
      <c r="I39" s="198" t="s">
        <v>23</v>
      </c>
      <c r="J39" s="198" t="s">
        <v>16</v>
      </c>
      <c r="K39" s="198" t="s">
        <v>93</v>
      </c>
      <c r="L39" s="40" t="s">
        <v>84</v>
      </c>
      <c r="M39" s="12">
        <v>2187.2199999999998</v>
      </c>
      <c r="N39" s="12">
        <v>465.7</v>
      </c>
      <c r="O39" s="12">
        <v>784.33</v>
      </c>
      <c r="P39" s="12">
        <v>998</v>
      </c>
      <c r="Q39" s="147">
        <v>1101.2</v>
      </c>
      <c r="R39" s="147">
        <v>630</v>
      </c>
      <c r="S39" s="147">
        <f t="shared" ref="S39:S40" si="11">R39</f>
        <v>630</v>
      </c>
      <c r="T39" s="147">
        <f t="shared" si="10"/>
        <v>630</v>
      </c>
      <c r="U39" s="147">
        <v>1450</v>
      </c>
    </row>
    <row r="40" spans="1:21" ht="24.75" customHeight="1" x14ac:dyDescent="0.3">
      <c r="A40" s="212"/>
      <c r="B40" s="212"/>
      <c r="C40" s="212"/>
      <c r="D40" s="243"/>
      <c r="E40" s="243"/>
      <c r="F40" s="246"/>
      <c r="G40" s="246"/>
      <c r="H40" s="212"/>
      <c r="I40" s="212"/>
      <c r="J40" s="212"/>
      <c r="K40" s="212"/>
      <c r="L40" s="41" t="s">
        <v>204</v>
      </c>
      <c r="M40" s="85">
        <v>0</v>
      </c>
      <c r="N40" s="85">
        <v>0</v>
      </c>
      <c r="O40" s="14">
        <v>1017.75</v>
      </c>
      <c r="P40" s="12">
        <v>0</v>
      </c>
      <c r="Q40" s="147">
        <v>530.1</v>
      </c>
      <c r="R40" s="147">
        <v>0</v>
      </c>
      <c r="S40" s="147">
        <f t="shared" si="11"/>
        <v>0</v>
      </c>
      <c r="T40" s="147">
        <f t="shared" si="10"/>
        <v>0</v>
      </c>
      <c r="U40" s="147">
        <v>1200</v>
      </c>
    </row>
    <row r="41" spans="1:21" ht="24.75" customHeight="1" x14ac:dyDescent="0.3">
      <c r="A41" s="199"/>
      <c r="B41" s="199"/>
      <c r="C41" s="199"/>
      <c r="D41" s="244"/>
      <c r="E41" s="244"/>
      <c r="F41" s="209"/>
      <c r="G41" s="209"/>
      <c r="H41" s="199"/>
      <c r="I41" s="199"/>
      <c r="J41" s="199"/>
      <c r="K41" s="199"/>
      <c r="L41" s="41" t="s">
        <v>185</v>
      </c>
      <c r="M41" s="85">
        <v>0</v>
      </c>
      <c r="N41" s="12">
        <v>1333.7</v>
      </c>
      <c r="O41" s="95">
        <v>1559.85</v>
      </c>
      <c r="P41" s="12">
        <v>2369.4</v>
      </c>
      <c r="Q41" s="147">
        <v>2368.1999999999998</v>
      </c>
      <c r="R41" s="147">
        <v>2500</v>
      </c>
      <c r="S41" s="147">
        <v>2500</v>
      </c>
      <c r="T41" s="147">
        <v>2500</v>
      </c>
      <c r="U41" s="147">
        <v>1900</v>
      </c>
    </row>
    <row r="42" spans="1:21" ht="23.25" customHeight="1" x14ac:dyDescent="0.3">
      <c r="A42" s="169" t="s">
        <v>25</v>
      </c>
      <c r="B42" s="169" t="s">
        <v>11</v>
      </c>
      <c r="C42" s="169" t="s">
        <v>25</v>
      </c>
      <c r="D42" s="242"/>
      <c r="E42" s="242"/>
      <c r="F42" s="208" t="s">
        <v>41</v>
      </c>
      <c r="G42" s="208" t="s">
        <v>8</v>
      </c>
      <c r="H42" s="198" t="s">
        <v>86</v>
      </c>
      <c r="I42" s="198" t="s">
        <v>23</v>
      </c>
      <c r="J42" s="198" t="s">
        <v>23</v>
      </c>
      <c r="K42" s="198" t="s">
        <v>94</v>
      </c>
      <c r="L42" s="29" t="s">
        <v>187</v>
      </c>
      <c r="M42" s="14">
        <v>853.8</v>
      </c>
      <c r="N42" s="14">
        <v>647.70000000000005</v>
      </c>
      <c r="O42" s="12">
        <v>644.29999999999995</v>
      </c>
      <c r="P42" s="14">
        <v>690.1</v>
      </c>
      <c r="Q42" s="147">
        <v>1028.5</v>
      </c>
      <c r="R42" s="147">
        <v>1186</v>
      </c>
      <c r="S42" s="147">
        <f>R42</f>
        <v>1186</v>
      </c>
      <c r="T42" s="147">
        <f>R42</f>
        <v>1186</v>
      </c>
      <c r="U42" s="147">
        <v>793.8</v>
      </c>
    </row>
    <row r="43" spans="1:21" ht="20.25" customHeight="1" x14ac:dyDescent="0.3">
      <c r="A43" s="213"/>
      <c r="B43" s="213"/>
      <c r="C43" s="213"/>
      <c r="D43" s="243"/>
      <c r="E43" s="243"/>
      <c r="F43" s="246"/>
      <c r="G43" s="246"/>
      <c r="H43" s="212"/>
      <c r="I43" s="212"/>
      <c r="J43" s="212"/>
      <c r="K43" s="212"/>
      <c r="L43" s="29" t="s">
        <v>186</v>
      </c>
      <c r="M43" s="14"/>
      <c r="N43" s="14">
        <v>183.1</v>
      </c>
      <c r="O43" s="12">
        <v>195.1</v>
      </c>
      <c r="P43" s="14">
        <v>204.5</v>
      </c>
      <c r="Q43" s="147">
        <v>305</v>
      </c>
      <c r="R43" s="147">
        <v>357.6</v>
      </c>
      <c r="S43" s="147">
        <f t="shared" ref="S43:T43" si="12">R43</f>
        <v>357.6</v>
      </c>
      <c r="T43" s="147">
        <f t="shared" si="12"/>
        <v>357.6</v>
      </c>
      <c r="U43" s="147">
        <v>239.7</v>
      </c>
    </row>
    <row r="44" spans="1:21" ht="16.5" customHeight="1" x14ac:dyDescent="0.3">
      <c r="A44" s="170"/>
      <c r="B44" s="170"/>
      <c r="C44" s="170"/>
      <c r="D44" s="244"/>
      <c r="E44" s="244"/>
      <c r="F44" s="209"/>
      <c r="G44" s="209"/>
      <c r="H44" s="199"/>
      <c r="I44" s="199"/>
      <c r="J44" s="199"/>
      <c r="K44" s="199"/>
      <c r="L44" s="29" t="s">
        <v>84</v>
      </c>
      <c r="M44" s="14"/>
      <c r="N44" s="14">
        <v>41.4</v>
      </c>
      <c r="O44" s="12">
        <v>41.4</v>
      </c>
      <c r="P44" s="12">
        <v>41.4</v>
      </c>
      <c r="Q44" s="147">
        <v>34.4</v>
      </c>
      <c r="R44" s="147">
        <v>0</v>
      </c>
      <c r="S44" s="147">
        <v>0</v>
      </c>
      <c r="T44" s="147">
        <v>0</v>
      </c>
      <c r="U44" s="147">
        <v>0</v>
      </c>
    </row>
    <row r="45" spans="1:21" ht="47.25" customHeight="1" x14ac:dyDescent="0.3">
      <c r="A45" s="41" t="s">
        <v>25</v>
      </c>
      <c r="B45" s="41" t="s">
        <v>11</v>
      </c>
      <c r="C45" s="41" t="s">
        <v>26</v>
      </c>
      <c r="D45" s="41"/>
      <c r="E45" s="41"/>
      <c r="F45" s="34" t="s">
        <v>10</v>
      </c>
      <c r="G45" s="39" t="s">
        <v>8</v>
      </c>
      <c r="H45" s="96">
        <v>935</v>
      </c>
      <c r="I45" s="25" t="s">
        <v>23</v>
      </c>
      <c r="J45" s="41" t="s">
        <v>16</v>
      </c>
      <c r="K45" s="32" t="s">
        <v>95</v>
      </c>
      <c r="L45" s="40" t="s">
        <v>84</v>
      </c>
      <c r="M45" s="12">
        <v>20</v>
      </c>
      <c r="N45" s="12">
        <v>40</v>
      </c>
      <c r="O45" s="12">
        <v>40</v>
      </c>
      <c r="P45" s="12">
        <v>33.9</v>
      </c>
      <c r="Q45" s="147">
        <v>0</v>
      </c>
      <c r="R45" s="147">
        <v>40</v>
      </c>
      <c r="S45" s="147">
        <f t="shared" ref="S45:U46" si="13">R45</f>
        <v>40</v>
      </c>
      <c r="T45" s="147">
        <f t="shared" si="13"/>
        <v>40</v>
      </c>
      <c r="U45" s="147">
        <v>40</v>
      </c>
    </row>
    <row r="46" spans="1:21" ht="50.25" customHeight="1" x14ac:dyDescent="0.3">
      <c r="A46" s="25" t="s">
        <v>25</v>
      </c>
      <c r="B46" s="25" t="s">
        <v>11</v>
      </c>
      <c r="C46" s="25" t="s">
        <v>2</v>
      </c>
      <c r="D46" s="25"/>
      <c r="E46" s="25"/>
      <c r="F46" s="97" t="s">
        <v>56</v>
      </c>
      <c r="G46" s="28" t="s">
        <v>8</v>
      </c>
      <c r="H46" s="31">
        <v>935</v>
      </c>
      <c r="I46" s="25" t="s">
        <v>23</v>
      </c>
      <c r="J46" s="25" t="s">
        <v>16</v>
      </c>
      <c r="K46" s="32" t="s">
        <v>96</v>
      </c>
      <c r="L46" s="40" t="s">
        <v>84</v>
      </c>
      <c r="M46" s="12">
        <v>382.2</v>
      </c>
      <c r="N46" s="12">
        <v>362.7</v>
      </c>
      <c r="O46" s="12">
        <v>308.2</v>
      </c>
      <c r="P46" s="12">
        <v>261.5</v>
      </c>
      <c r="Q46" s="147">
        <v>354</v>
      </c>
      <c r="R46" s="147">
        <v>450</v>
      </c>
      <c r="S46" s="147">
        <f t="shared" si="13"/>
        <v>450</v>
      </c>
      <c r="T46" s="147">
        <f t="shared" si="13"/>
        <v>450</v>
      </c>
      <c r="U46" s="147">
        <f t="shared" si="13"/>
        <v>450</v>
      </c>
    </row>
    <row r="47" spans="1:21" ht="21.75" customHeight="1" x14ac:dyDescent="0.3">
      <c r="A47" s="182" t="s">
        <v>25</v>
      </c>
      <c r="B47" s="182" t="s">
        <v>22</v>
      </c>
      <c r="C47" s="182"/>
      <c r="D47" s="182"/>
      <c r="E47" s="182"/>
      <c r="F47" s="193" t="s">
        <v>97</v>
      </c>
      <c r="G47" s="46" t="s">
        <v>80</v>
      </c>
      <c r="H47" s="50"/>
      <c r="I47" s="50"/>
      <c r="J47" s="50"/>
      <c r="K47" s="50"/>
      <c r="L47" s="98"/>
      <c r="M47" s="16">
        <v>61509.367999999995</v>
      </c>
      <c r="N47" s="16">
        <v>72484.800000000003</v>
      </c>
      <c r="O47" s="16">
        <v>47264.6</v>
      </c>
      <c r="P47" s="16">
        <v>22112.100000000002</v>
      </c>
      <c r="Q47" s="16">
        <f>Q48+Q49</f>
        <v>242021.27700000003</v>
      </c>
      <c r="R47" s="16">
        <f t="shared" ref="R47:U47" si="14">R48+R49</f>
        <v>52809.3</v>
      </c>
      <c r="S47" s="16">
        <f t="shared" si="14"/>
        <v>15717.2</v>
      </c>
      <c r="T47" s="16">
        <f t="shared" si="14"/>
        <v>15718.7</v>
      </c>
      <c r="U47" s="16">
        <f t="shared" si="14"/>
        <v>21683.5</v>
      </c>
    </row>
    <row r="48" spans="1:21" s="103" customFormat="1" ht="25.5" customHeight="1" x14ac:dyDescent="0.3">
      <c r="A48" s="183"/>
      <c r="B48" s="183"/>
      <c r="C48" s="183"/>
      <c r="D48" s="183"/>
      <c r="E48" s="183"/>
      <c r="F48" s="247"/>
      <c r="G48" s="99" t="s">
        <v>8</v>
      </c>
      <c r="H48" s="100"/>
      <c r="I48" s="100"/>
      <c r="J48" s="100"/>
      <c r="K48" s="101"/>
      <c r="L48" s="102"/>
      <c r="M48" s="17">
        <v>61509.367999999995</v>
      </c>
      <c r="N48" s="17">
        <v>57812.200000000004</v>
      </c>
      <c r="O48" s="17">
        <v>4777.0999999999995</v>
      </c>
      <c r="P48" s="17">
        <v>22112.100000000002</v>
      </c>
      <c r="Q48" s="17">
        <f>SUM((Q50:Q67),(Q71:Q83),(Q85:Q92))</f>
        <v>232358.73700000002</v>
      </c>
      <c r="R48" s="17">
        <f t="shared" ref="R48:U48" si="15">SUM((R50:R67),(R71:R83),(R85:R92))</f>
        <v>52809.3</v>
      </c>
      <c r="S48" s="17">
        <f t="shared" si="15"/>
        <v>15717.2</v>
      </c>
      <c r="T48" s="17">
        <f t="shared" si="15"/>
        <v>15718.7</v>
      </c>
      <c r="U48" s="17">
        <f t="shared" si="15"/>
        <v>21683.5</v>
      </c>
    </row>
    <row r="49" spans="1:21" s="103" customFormat="1" ht="23.25" customHeight="1" x14ac:dyDescent="0.3">
      <c r="A49" s="241"/>
      <c r="B49" s="241"/>
      <c r="C49" s="241"/>
      <c r="D49" s="241"/>
      <c r="E49" s="241"/>
      <c r="F49" s="104"/>
      <c r="G49" s="76" t="s">
        <v>230</v>
      </c>
      <c r="H49" s="105"/>
      <c r="I49" s="105"/>
      <c r="J49" s="105"/>
      <c r="K49" s="101"/>
      <c r="L49" s="106"/>
      <c r="M49" s="17"/>
      <c r="N49" s="17">
        <v>14672.6</v>
      </c>
      <c r="O49" s="17">
        <v>42487.5</v>
      </c>
      <c r="P49" s="17">
        <v>0</v>
      </c>
      <c r="Q49" s="17">
        <f>Q68+Q69+Q70+Q84+Q95+Q96+Q97</f>
        <v>9662.5400000000009</v>
      </c>
      <c r="R49" s="17">
        <f t="shared" ref="R49:U49" si="16">R68+R69+R70+R84+R95+R96+R97</f>
        <v>0</v>
      </c>
      <c r="S49" s="17">
        <f t="shared" si="16"/>
        <v>0</v>
      </c>
      <c r="T49" s="17">
        <f t="shared" si="16"/>
        <v>0</v>
      </c>
      <c r="U49" s="17">
        <f t="shared" si="16"/>
        <v>0</v>
      </c>
    </row>
    <row r="50" spans="1:21" ht="27" customHeight="1" x14ac:dyDescent="0.3">
      <c r="A50" s="25" t="s">
        <v>25</v>
      </c>
      <c r="B50" s="25" t="s">
        <v>22</v>
      </c>
      <c r="C50" s="25" t="s">
        <v>16</v>
      </c>
      <c r="D50" s="25"/>
      <c r="E50" s="25"/>
      <c r="F50" s="39" t="s">
        <v>31</v>
      </c>
      <c r="G50" s="39" t="s">
        <v>8</v>
      </c>
      <c r="H50" s="31">
        <v>935</v>
      </c>
      <c r="I50" s="25" t="s">
        <v>23</v>
      </c>
      <c r="J50" s="25" t="s">
        <v>17</v>
      </c>
      <c r="K50" s="32" t="s">
        <v>98</v>
      </c>
      <c r="L50" s="42">
        <v>244</v>
      </c>
      <c r="M50" s="12">
        <v>0</v>
      </c>
      <c r="N50" s="12">
        <v>0</v>
      </c>
      <c r="O50" s="12">
        <v>0</v>
      </c>
      <c r="P50" s="12">
        <v>0</v>
      </c>
      <c r="Q50" s="85">
        <v>0</v>
      </c>
      <c r="R50" s="147">
        <f t="shared" ref="R50:R52" si="17">Q50</f>
        <v>0</v>
      </c>
      <c r="S50" s="85">
        <v>0</v>
      </c>
      <c r="T50" s="85">
        <v>0</v>
      </c>
      <c r="U50" s="85">
        <v>0</v>
      </c>
    </row>
    <row r="51" spans="1:21" ht="21" customHeight="1" x14ac:dyDescent="0.3">
      <c r="A51" s="198" t="s">
        <v>25</v>
      </c>
      <c r="B51" s="198" t="s">
        <v>22</v>
      </c>
      <c r="C51" s="198" t="s">
        <v>16</v>
      </c>
      <c r="D51" s="198" t="s">
        <v>22</v>
      </c>
      <c r="E51" s="198"/>
      <c r="F51" s="245" t="s">
        <v>63</v>
      </c>
      <c r="G51" s="245" t="s">
        <v>8</v>
      </c>
      <c r="H51" s="210">
        <v>935</v>
      </c>
      <c r="I51" s="198" t="s">
        <v>23</v>
      </c>
      <c r="J51" s="198" t="s">
        <v>17</v>
      </c>
      <c r="K51" s="32" t="s">
        <v>163</v>
      </c>
      <c r="L51" s="172">
        <v>811</v>
      </c>
      <c r="M51" s="12">
        <v>14491.6</v>
      </c>
      <c r="N51" s="12">
        <v>0</v>
      </c>
      <c r="O51" s="12">
        <v>0</v>
      </c>
      <c r="P51" s="12">
        <v>0</v>
      </c>
      <c r="Q51" s="85">
        <v>0</v>
      </c>
      <c r="R51" s="147">
        <f t="shared" si="17"/>
        <v>0</v>
      </c>
      <c r="S51" s="85">
        <v>0</v>
      </c>
      <c r="T51" s="85">
        <v>0</v>
      </c>
      <c r="U51" s="85">
        <v>0</v>
      </c>
    </row>
    <row r="52" spans="1:21" ht="19.2" customHeight="1" x14ac:dyDescent="0.3">
      <c r="A52" s="226"/>
      <c r="B52" s="226"/>
      <c r="C52" s="226"/>
      <c r="D52" s="226"/>
      <c r="E52" s="226"/>
      <c r="F52" s="248"/>
      <c r="G52" s="248"/>
      <c r="H52" s="226"/>
      <c r="I52" s="226"/>
      <c r="J52" s="226"/>
      <c r="K52" s="25" t="s">
        <v>164</v>
      </c>
      <c r="L52" s="259"/>
      <c r="M52" s="12">
        <v>1.45</v>
      </c>
      <c r="N52" s="12">
        <v>0</v>
      </c>
      <c r="O52" s="12">
        <v>0</v>
      </c>
      <c r="P52" s="12">
        <v>0</v>
      </c>
      <c r="Q52" s="85">
        <v>0</v>
      </c>
      <c r="R52" s="147">
        <f t="shared" si="17"/>
        <v>0</v>
      </c>
      <c r="S52" s="85">
        <v>0</v>
      </c>
      <c r="T52" s="85">
        <v>0</v>
      </c>
      <c r="U52" s="85">
        <v>0</v>
      </c>
    </row>
    <row r="53" spans="1:21" ht="21.6" customHeight="1" x14ac:dyDescent="0.3">
      <c r="A53" s="226"/>
      <c r="B53" s="226"/>
      <c r="C53" s="226"/>
      <c r="D53" s="226"/>
      <c r="E53" s="226"/>
      <c r="F53" s="248"/>
      <c r="G53" s="248"/>
      <c r="H53" s="226"/>
      <c r="I53" s="226"/>
      <c r="J53" s="226"/>
      <c r="K53" s="32" t="s">
        <v>237</v>
      </c>
      <c r="L53" s="258">
        <v>414</v>
      </c>
      <c r="M53" s="12"/>
      <c r="N53" s="12"/>
      <c r="O53" s="12"/>
      <c r="P53" s="12"/>
      <c r="Q53" s="147">
        <v>9999</v>
      </c>
      <c r="R53" s="147"/>
      <c r="S53" s="147"/>
      <c r="T53" s="147"/>
      <c r="U53" s="147"/>
    </row>
    <row r="54" spans="1:21" ht="19.95" customHeight="1" x14ac:dyDescent="0.3">
      <c r="A54" s="184"/>
      <c r="B54" s="184"/>
      <c r="C54" s="184"/>
      <c r="D54" s="184"/>
      <c r="E54" s="184"/>
      <c r="F54" s="195"/>
      <c r="G54" s="195"/>
      <c r="H54" s="184"/>
      <c r="I54" s="184"/>
      <c r="J54" s="184"/>
      <c r="K54" s="32" t="s">
        <v>238</v>
      </c>
      <c r="L54" s="259"/>
      <c r="M54" s="12"/>
      <c r="N54" s="12"/>
      <c r="O54" s="12"/>
      <c r="P54" s="12"/>
      <c r="Q54" s="147">
        <v>1</v>
      </c>
      <c r="R54" s="147"/>
      <c r="S54" s="147"/>
      <c r="T54" s="147"/>
      <c r="U54" s="147"/>
    </row>
    <row r="55" spans="1:21" ht="19.95" customHeight="1" x14ac:dyDescent="0.3">
      <c r="A55" s="198" t="s">
        <v>25</v>
      </c>
      <c r="B55" s="198" t="s">
        <v>22</v>
      </c>
      <c r="C55" s="198" t="s">
        <v>17</v>
      </c>
      <c r="D55" s="202"/>
      <c r="E55" s="202"/>
      <c r="F55" s="245" t="s">
        <v>32</v>
      </c>
      <c r="G55" s="245" t="s">
        <v>8</v>
      </c>
      <c r="H55" s="210">
        <v>935</v>
      </c>
      <c r="I55" s="198" t="s">
        <v>23</v>
      </c>
      <c r="J55" s="198" t="s">
        <v>17</v>
      </c>
      <c r="K55" s="32" t="s">
        <v>239</v>
      </c>
      <c r="L55" s="52">
        <v>811</v>
      </c>
      <c r="M55" s="12"/>
      <c r="N55" s="12"/>
      <c r="O55" s="12"/>
      <c r="P55" s="12"/>
      <c r="Q55" s="147">
        <v>6153</v>
      </c>
      <c r="R55" s="147"/>
      <c r="S55" s="147"/>
      <c r="T55" s="147"/>
      <c r="U55" s="147"/>
    </row>
    <row r="56" spans="1:21" ht="25.2" customHeight="1" x14ac:dyDescent="0.3">
      <c r="A56" s="278"/>
      <c r="B56" s="278"/>
      <c r="C56" s="278"/>
      <c r="D56" s="278"/>
      <c r="E56" s="278"/>
      <c r="F56" s="276"/>
      <c r="G56" s="276"/>
      <c r="H56" s="280"/>
      <c r="I56" s="212"/>
      <c r="J56" s="212"/>
      <c r="K56" s="32" t="s">
        <v>239</v>
      </c>
      <c r="L56" s="172">
        <v>243</v>
      </c>
      <c r="M56" s="12"/>
      <c r="N56" s="12"/>
      <c r="O56" s="12"/>
      <c r="P56" s="12">
        <v>1283</v>
      </c>
      <c r="Q56" s="147">
        <v>5541</v>
      </c>
      <c r="R56" s="147">
        <v>0</v>
      </c>
      <c r="S56" s="147">
        <v>0</v>
      </c>
      <c r="T56" s="147">
        <v>0</v>
      </c>
      <c r="U56" s="147">
        <v>0</v>
      </c>
    </row>
    <row r="57" spans="1:21" ht="21" customHeight="1" x14ac:dyDescent="0.3">
      <c r="A57" s="278"/>
      <c r="B57" s="278"/>
      <c r="C57" s="278"/>
      <c r="D57" s="278"/>
      <c r="E57" s="278"/>
      <c r="F57" s="276"/>
      <c r="G57" s="276"/>
      <c r="H57" s="280"/>
      <c r="I57" s="212"/>
      <c r="J57" s="212"/>
      <c r="K57" s="32" t="s">
        <v>240</v>
      </c>
      <c r="L57" s="168"/>
      <c r="M57" s="12"/>
      <c r="N57" s="12"/>
      <c r="O57" s="12"/>
      <c r="P57" s="12">
        <v>3239.1</v>
      </c>
      <c r="Q57" s="147">
        <v>0</v>
      </c>
      <c r="R57" s="147">
        <v>0</v>
      </c>
      <c r="S57" s="147">
        <v>0</v>
      </c>
      <c r="T57" s="147">
        <v>0</v>
      </c>
      <c r="U57" s="147">
        <v>0</v>
      </c>
    </row>
    <row r="58" spans="1:21" ht="24.75" customHeight="1" x14ac:dyDescent="0.3">
      <c r="A58" s="279"/>
      <c r="B58" s="279"/>
      <c r="C58" s="279"/>
      <c r="D58" s="279"/>
      <c r="E58" s="279"/>
      <c r="F58" s="281"/>
      <c r="G58" s="281"/>
      <c r="H58" s="211"/>
      <c r="I58" s="199"/>
      <c r="J58" s="199"/>
      <c r="K58" s="32" t="s">
        <v>241</v>
      </c>
      <c r="L58" s="173"/>
      <c r="M58" s="12">
        <v>0</v>
      </c>
      <c r="N58" s="12">
        <v>0</v>
      </c>
      <c r="O58" s="12">
        <v>0</v>
      </c>
      <c r="P58" s="12">
        <v>0.5</v>
      </c>
      <c r="Q58" s="147">
        <v>0.53700000000000003</v>
      </c>
      <c r="R58" s="147">
        <v>0</v>
      </c>
      <c r="S58" s="147">
        <f t="shared" ref="R58:U73" si="18">R58</f>
        <v>0</v>
      </c>
      <c r="T58" s="147">
        <f t="shared" si="18"/>
        <v>0</v>
      </c>
      <c r="U58" s="147">
        <f t="shared" si="18"/>
        <v>0</v>
      </c>
    </row>
    <row r="59" spans="1:21" ht="26.25" customHeight="1" x14ac:dyDescent="0.3">
      <c r="A59" s="203" t="s">
        <v>25</v>
      </c>
      <c r="B59" s="203" t="s">
        <v>22</v>
      </c>
      <c r="C59" s="203" t="s">
        <v>18</v>
      </c>
      <c r="D59" s="203"/>
      <c r="E59" s="203"/>
      <c r="F59" s="277" t="s">
        <v>99</v>
      </c>
      <c r="G59" s="277" t="s">
        <v>8</v>
      </c>
      <c r="H59" s="37">
        <v>935</v>
      </c>
      <c r="I59" s="32" t="s">
        <v>23</v>
      </c>
      <c r="J59" s="32" t="s">
        <v>17</v>
      </c>
      <c r="K59" s="32" t="s">
        <v>100</v>
      </c>
      <c r="L59" s="35">
        <v>414</v>
      </c>
      <c r="M59" s="12">
        <v>12</v>
      </c>
      <c r="N59" s="12">
        <v>0</v>
      </c>
      <c r="O59" s="12">
        <v>0</v>
      </c>
      <c r="P59" s="12">
        <v>0</v>
      </c>
      <c r="Q59" s="147">
        <v>0</v>
      </c>
      <c r="R59" s="147">
        <f t="shared" si="18"/>
        <v>0</v>
      </c>
      <c r="S59" s="147">
        <f t="shared" si="18"/>
        <v>0</v>
      </c>
      <c r="T59" s="147">
        <f t="shared" si="18"/>
        <v>0</v>
      </c>
      <c r="U59" s="147">
        <f t="shared" si="18"/>
        <v>0</v>
      </c>
    </row>
    <row r="60" spans="1:21" ht="24.75" customHeight="1" x14ac:dyDescent="0.3">
      <c r="A60" s="205"/>
      <c r="B60" s="205"/>
      <c r="C60" s="205"/>
      <c r="D60" s="205"/>
      <c r="E60" s="205"/>
      <c r="F60" s="274"/>
      <c r="G60" s="274"/>
      <c r="H60" s="207">
        <v>935</v>
      </c>
      <c r="I60" s="203" t="s">
        <v>23</v>
      </c>
      <c r="J60" s="203" t="s">
        <v>17</v>
      </c>
      <c r="K60" s="32" t="s">
        <v>101</v>
      </c>
      <c r="L60" s="269">
        <v>414</v>
      </c>
      <c r="M60" s="12">
        <v>4234.2</v>
      </c>
      <c r="N60" s="12">
        <v>0</v>
      </c>
      <c r="O60" s="12">
        <v>0</v>
      </c>
      <c r="P60" s="12">
        <v>0</v>
      </c>
      <c r="Q60" s="147">
        <v>0</v>
      </c>
      <c r="R60" s="147">
        <f t="shared" si="18"/>
        <v>0</v>
      </c>
      <c r="S60" s="147">
        <f t="shared" si="18"/>
        <v>0</v>
      </c>
      <c r="T60" s="147">
        <f t="shared" si="18"/>
        <v>0</v>
      </c>
      <c r="U60" s="147">
        <f t="shared" si="18"/>
        <v>0</v>
      </c>
    </row>
    <row r="61" spans="1:21" ht="21" customHeight="1" x14ac:dyDescent="0.3">
      <c r="A61" s="205"/>
      <c r="B61" s="205"/>
      <c r="C61" s="205"/>
      <c r="D61" s="205"/>
      <c r="E61" s="205"/>
      <c r="F61" s="274"/>
      <c r="G61" s="274"/>
      <c r="H61" s="207"/>
      <c r="I61" s="203"/>
      <c r="J61" s="203"/>
      <c r="K61" s="32" t="s">
        <v>102</v>
      </c>
      <c r="L61" s="270"/>
      <c r="M61" s="12">
        <v>0.4</v>
      </c>
      <c r="N61" s="12">
        <v>0</v>
      </c>
      <c r="O61" s="12">
        <v>0</v>
      </c>
      <c r="P61" s="12">
        <v>0</v>
      </c>
      <c r="Q61" s="147">
        <v>0</v>
      </c>
      <c r="R61" s="147">
        <f t="shared" si="18"/>
        <v>0</v>
      </c>
      <c r="S61" s="147">
        <f t="shared" si="18"/>
        <v>0</v>
      </c>
      <c r="T61" s="147">
        <f t="shared" si="18"/>
        <v>0</v>
      </c>
      <c r="U61" s="147">
        <f t="shared" si="18"/>
        <v>0</v>
      </c>
    </row>
    <row r="62" spans="1:21" ht="22.5" customHeight="1" x14ac:dyDescent="0.3">
      <c r="A62" s="205"/>
      <c r="B62" s="205"/>
      <c r="C62" s="205"/>
      <c r="D62" s="205"/>
      <c r="E62" s="205"/>
      <c r="F62" s="274"/>
      <c r="G62" s="274"/>
      <c r="H62" s="205"/>
      <c r="I62" s="205"/>
      <c r="J62" s="205"/>
      <c r="K62" s="32" t="s">
        <v>103</v>
      </c>
      <c r="L62" s="35">
        <v>244</v>
      </c>
      <c r="M62" s="12"/>
      <c r="N62" s="12">
        <v>0</v>
      </c>
      <c r="O62" s="12">
        <v>0</v>
      </c>
      <c r="P62" s="12">
        <v>0</v>
      </c>
      <c r="Q62" s="147">
        <v>0</v>
      </c>
      <c r="R62" s="147">
        <f t="shared" si="18"/>
        <v>0</v>
      </c>
      <c r="S62" s="147">
        <f t="shared" si="18"/>
        <v>0</v>
      </c>
      <c r="T62" s="147">
        <f t="shared" si="18"/>
        <v>0</v>
      </c>
      <c r="U62" s="147">
        <f t="shared" si="18"/>
        <v>0</v>
      </c>
    </row>
    <row r="63" spans="1:21" ht="24.75" customHeight="1" x14ac:dyDescent="0.3">
      <c r="A63" s="32" t="s">
        <v>25</v>
      </c>
      <c r="B63" s="32" t="s">
        <v>22</v>
      </c>
      <c r="C63" s="32" t="s">
        <v>19</v>
      </c>
      <c r="D63" s="32"/>
      <c r="E63" s="32"/>
      <c r="F63" s="38" t="s">
        <v>33</v>
      </c>
      <c r="G63" s="38" t="s">
        <v>8</v>
      </c>
      <c r="H63" s="37">
        <v>935</v>
      </c>
      <c r="I63" s="32" t="s">
        <v>23</v>
      </c>
      <c r="J63" s="32" t="s">
        <v>17</v>
      </c>
      <c r="K63" s="32" t="s">
        <v>182</v>
      </c>
      <c r="L63" s="35">
        <v>244</v>
      </c>
      <c r="M63" s="12">
        <v>0</v>
      </c>
      <c r="N63" s="12">
        <v>2266.1999999999998</v>
      </c>
      <c r="O63" s="12">
        <v>0</v>
      </c>
      <c r="P63" s="12">
        <v>0</v>
      </c>
      <c r="Q63" s="147">
        <v>0</v>
      </c>
      <c r="R63" s="147">
        <f t="shared" si="18"/>
        <v>0</v>
      </c>
      <c r="S63" s="147">
        <f t="shared" si="18"/>
        <v>0</v>
      </c>
      <c r="T63" s="147">
        <f t="shared" si="18"/>
        <v>0</v>
      </c>
      <c r="U63" s="147">
        <f t="shared" si="18"/>
        <v>0</v>
      </c>
    </row>
    <row r="64" spans="1:21" ht="29.25" customHeight="1" x14ac:dyDescent="0.3">
      <c r="A64" s="32" t="s">
        <v>25</v>
      </c>
      <c r="B64" s="32" t="s">
        <v>22</v>
      </c>
      <c r="C64" s="32" t="s">
        <v>23</v>
      </c>
      <c r="D64" s="32"/>
      <c r="E64" s="32"/>
      <c r="F64" s="38" t="s">
        <v>34</v>
      </c>
      <c r="G64" s="38" t="s">
        <v>8</v>
      </c>
      <c r="H64" s="37">
        <v>935</v>
      </c>
      <c r="I64" s="32" t="s">
        <v>19</v>
      </c>
      <c r="J64" s="32" t="s">
        <v>3</v>
      </c>
      <c r="K64" s="32" t="s">
        <v>242</v>
      </c>
      <c r="L64" s="35">
        <v>414</v>
      </c>
      <c r="M64" s="12">
        <v>0</v>
      </c>
      <c r="N64" s="12">
        <v>0</v>
      </c>
      <c r="O64" s="12">
        <v>0</v>
      </c>
      <c r="P64" s="12">
        <v>0</v>
      </c>
      <c r="Q64" s="163">
        <v>179006.2</v>
      </c>
      <c r="R64" s="147">
        <v>0</v>
      </c>
      <c r="S64" s="147">
        <v>0</v>
      </c>
      <c r="T64" s="147">
        <v>0</v>
      </c>
      <c r="U64" s="147">
        <v>0</v>
      </c>
    </row>
    <row r="65" spans="1:21" ht="21.75" customHeight="1" x14ac:dyDescent="0.3">
      <c r="A65" s="169" t="s">
        <v>25</v>
      </c>
      <c r="B65" s="169" t="s">
        <v>22</v>
      </c>
      <c r="C65" s="169" t="s">
        <v>24</v>
      </c>
      <c r="D65" s="198"/>
      <c r="E65" s="198"/>
      <c r="F65" s="245" t="s">
        <v>35</v>
      </c>
      <c r="G65" s="277" t="s">
        <v>104</v>
      </c>
      <c r="H65" s="207">
        <v>935</v>
      </c>
      <c r="I65" s="203" t="s">
        <v>23</v>
      </c>
      <c r="J65" s="203" t="s">
        <v>17</v>
      </c>
      <c r="K65" s="32" t="s">
        <v>176</v>
      </c>
      <c r="L65" s="35">
        <v>243</v>
      </c>
      <c r="M65" s="12"/>
      <c r="N65" s="12">
        <v>0</v>
      </c>
      <c r="O65" s="12">
        <v>0</v>
      </c>
      <c r="P65" s="12"/>
      <c r="Q65" s="147"/>
      <c r="R65" s="147">
        <f t="shared" si="18"/>
        <v>0</v>
      </c>
      <c r="S65" s="147">
        <f t="shared" si="18"/>
        <v>0</v>
      </c>
      <c r="T65" s="147">
        <f t="shared" si="18"/>
        <v>0</v>
      </c>
      <c r="U65" s="147">
        <f t="shared" si="18"/>
        <v>0</v>
      </c>
    </row>
    <row r="66" spans="1:21" ht="21" customHeight="1" x14ac:dyDescent="0.3">
      <c r="A66" s="213"/>
      <c r="B66" s="213"/>
      <c r="C66" s="213"/>
      <c r="D66" s="212"/>
      <c r="E66" s="212"/>
      <c r="F66" s="276"/>
      <c r="G66" s="274"/>
      <c r="H66" s="207"/>
      <c r="I66" s="205"/>
      <c r="J66" s="205"/>
      <c r="K66" s="203" t="s">
        <v>105</v>
      </c>
      <c r="L66" s="35">
        <v>243</v>
      </c>
      <c r="M66" s="12">
        <v>0</v>
      </c>
      <c r="N66" s="12">
        <v>0</v>
      </c>
      <c r="O66" s="14">
        <v>0</v>
      </c>
      <c r="P66" s="12">
        <v>129.4</v>
      </c>
      <c r="Q66" s="147">
        <v>0</v>
      </c>
      <c r="R66" s="147">
        <f t="shared" si="18"/>
        <v>0</v>
      </c>
      <c r="S66" s="147">
        <f t="shared" si="18"/>
        <v>0</v>
      </c>
      <c r="T66" s="147">
        <f t="shared" si="18"/>
        <v>0</v>
      </c>
      <c r="U66" s="147">
        <f t="shared" si="18"/>
        <v>0</v>
      </c>
    </row>
    <row r="67" spans="1:21" ht="19.5" customHeight="1" x14ac:dyDescent="0.3">
      <c r="A67" s="213"/>
      <c r="B67" s="213"/>
      <c r="C67" s="213"/>
      <c r="D67" s="212"/>
      <c r="E67" s="212"/>
      <c r="F67" s="276"/>
      <c r="G67" s="274"/>
      <c r="H67" s="207"/>
      <c r="I67" s="205"/>
      <c r="J67" s="205"/>
      <c r="K67" s="205"/>
      <c r="L67" s="35">
        <v>244</v>
      </c>
      <c r="M67" s="12">
        <v>588.6</v>
      </c>
      <c r="N67" s="12">
        <v>705.1</v>
      </c>
      <c r="O67" s="12">
        <v>700</v>
      </c>
      <c r="P67" s="12">
        <v>1072</v>
      </c>
      <c r="Q67" s="147">
        <v>1000</v>
      </c>
      <c r="R67" s="147">
        <v>1100</v>
      </c>
      <c r="S67" s="147">
        <v>100</v>
      </c>
      <c r="T67" s="147">
        <v>1100</v>
      </c>
      <c r="U67" s="147">
        <f t="shared" si="18"/>
        <v>1100</v>
      </c>
    </row>
    <row r="68" spans="1:21" ht="19.5" customHeight="1" x14ac:dyDescent="0.3">
      <c r="A68" s="213"/>
      <c r="B68" s="213"/>
      <c r="C68" s="213"/>
      <c r="D68" s="212"/>
      <c r="E68" s="212"/>
      <c r="F68" s="276"/>
      <c r="G68" s="283" t="s">
        <v>82</v>
      </c>
      <c r="H68" s="35">
        <v>935</v>
      </c>
      <c r="I68" s="35" t="s">
        <v>23</v>
      </c>
      <c r="J68" s="35" t="s">
        <v>17</v>
      </c>
      <c r="K68" s="32" t="s">
        <v>176</v>
      </c>
      <c r="L68" s="35">
        <v>243</v>
      </c>
      <c r="M68" s="12"/>
      <c r="N68" s="12">
        <v>14490.1</v>
      </c>
      <c r="O68" s="12">
        <v>12975.3</v>
      </c>
      <c r="P68" s="12"/>
      <c r="Q68" s="147">
        <v>9469.0400000000009</v>
      </c>
      <c r="R68" s="147">
        <v>0</v>
      </c>
      <c r="S68" s="147">
        <v>0</v>
      </c>
      <c r="T68" s="147">
        <v>0</v>
      </c>
      <c r="U68" s="147">
        <v>0</v>
      </c>
    </row>
    <row r="69" spans="1:21" ht="15.75" customHeight="1" x14ac:dyDescent="0.3">
      <c r="A69" s="213"/>
      <c r="B69" s="213"/>
      <c r="C69" s="213"/>
      <c r="D69" s="212"/>
      <c r="E69" s="212"/>
      <c r="F69" s="276"/>
      <c r="G69" s="284"/>
      <c r="H69" s="35">
        <v>935</v>
      </c>
      <c r="I69" s="35" t="s">
        <v>23</v>
      </c>
      <c r="J69" s="35" t="s">
        <v>17</v>
      </c>
      <c r="K69" s="32" t="s">
        <v>105</v>
      </c>
      <c r="L69" s="35">
        <v>243</v>
      </c>
      <c r="M69" s="12"/>
      <c r="N69" s="12">
        <v>182.5</v>
      </c>
      <c r="O69" s="12">
        <v>382.3</v>
      </c>
      <c r="P69" s="12">
        <v>0</v>
      </c>
      <c r="Q69" s="147">
        <v>95.7</v>
      </c>
      <c r="R69" s="147">
        <v>0</v>
      </c>
      <c r="S69" s="147">
        <v>0</v>
      </c>
      <c r="T69" s="147">
        <v>0</v>
      </c>
      <c r="U69" s="147">
        <v>0</v>
      </c>
    </row>
    <row r="70" spans="1:21" ht="15.75" customHeight="1" x14ac:dyDescent="0.3">
      <c r="A70" s="170"/>
      <c r="B70" s="170"/>
      <c r="C70" s="170"/>
      <c r="D70" s="199"/>
      <c r="E70" s="199"/>
      <c r="F70" s="281"/>
      <c r="G70" s="285"/>
      <c r="H70" s="35">
        <v>935</v>
      </c>
      <c r="I70" s="43" t="s">
        <v>23</v>
      </c>
      <c r="J70" s="43" t="s">
        <v>17</v>
      </c>
      <c r="K70" s="32" t="s">
        <v>260</v>
      </c>
      <c r="L70" s="43" t="s">
        <v>204</v>
      </c>
      <c r="M70" s="12"/>
      <c r="N70" s="12"/>
      <c r="O70" s="12"/>
      <c r="P70" s="12"/>
      <c r="Q70" s="147">
        <v>97.8</v>
      </c>
      <c r="R70" s="147">
        <v>0</v>
      </c>
      <c r="S70" s="147">
        <f t="shared" si="18"/>
        <v>0</v>
      </c>
      <c r="T70" s="147">
        <f t="shared" si="18"/>
        <v>0</v>
      </c>
      <c r="U70" s="147">
        <f t="shared" si="18"/>
        <v>0</v>
      </c>
    </row>
    <row r="71" spans="1:21" ht="21" customHeight="1" x14ac:dyDescent="0.3">
      <c r="A71" s="167" t="s">
        <v>25</v>
      </c>
      <c r="B71" s="167" t="s">
        <v>22</v>
      </c>
      <c r="C71" s="167" t="s">
        <v>25</v>
      </c>
      <c r="D71" s="167"/>
      <c r="E71" s="203"/>
      <c r="F71" s="277" t="s">
        <v>36</v>
      </c>
      <c r="G71" s="269" t="s">
        <v>8</v>
      </c>
      <c r="H71" s="207">
        <v>935</v>
      </c>
      <c r="I71" s="203" t="s">
        <v>23</v>
      </c>
      <c r="J71" s="203" t="s">
        <v>17</v>
      </c>
      <c r="K71" s="32" t="s">
        <v>106</v>
      </c>
      <c r="L71" s="35">
        <v>243</v>
      </c>
      <c r="M71" s="12">
        <v>3652.4</v>
      </c>
      <c r="N71" s="12">
        <v>5925.5</v>
      </c>
      <c r="O71" s="12">
        <v>4030</v>
      </c>
      <c r="P71" s="12">
        <v>11018.2</v>
      </c>
      <c r="Q71" s="147">
        <v>30249</v>
      </c>
      <c r="R71" s="147">
        <v>51695.3</v>
      </c>
      <c r="S71" s="147">
        <v>15603.2</v>
      </c>
      <c r="T71" s="147">
        <v>14604.7</v>
      </c>
      <c r="U71" s="147">
        <v>20569.5</v>
      </c>
    </row>
    <row r="72" spans="1:21" ht="16.5" customHeight="1" x14ac:dyDescent="0.3">
      <c r="A72" s="167"/>
      <c r="B72" s="167"/>
      <c r="C72" s="167"/>
      <c r="D72" s="167"/>
      <c r="E72" s="203"/>
      <c r="F72" s="277"/>
      <c r="G72" s="269"/>
      <c r="H72" s="207"/>
      <c r="I72" s="203"/>
      <c r="J72" s="203"/>
      <c r="K72" s="32" t="s">
        <v>106</v>
      </c>
      <c r="L72" s="35">
        <v>244</v>
      </c>
      <c r="M72" s="12">
        <v>55.7</v>
      </c>
      <c r="N72" s="12"/>
      <c r="O72" s="12">
        <v>0</v>
      </c>
      <c r="P72" s="12"/>
      <c r="Q72" s="147"/>
      <c r="R72" s="147">
        <f t="shared" si="18"/>
        <v>0</v>
      </c>
      <c r="S72" s="147">
        <f t="shared" si="18"/>
        <v>0</v>
      </c>
      <c r="T72" s="147">
        <f t="shared" si="18"/>
        <v>0</v>
      </c>
      <c r="U72" s="147">
        <f t="shared" si="18"/>
        <v>0</v>
      </c>
    </row>
    <row r="73" spans="1:21" ht="16.5" customHeight="1" x14ac:dyDescent="0.3">
      <c r="A73" s="167"/>
      <c r="B73" s="167"/>
      <c r="C73" s="167"/>
      <c r="D73" s="167"/>
      <c r="E73" s="203"/>
      <c r="F73" s="277"/>
      <c r="G73" s="269"/>
      <c r="H73" s="207"/>
      <c r="I73" s="203"/>
      <c r="J73" s="203"/>
      <c r="K73" s="32" t="s">
        <v>107</v>
      </c>
      <c r="L73" s="35">
        <v>243</v>
      </c>
      <c r="M73" s="12">
        <v>1858.25</v>
      </c>
      <c r="N73" s="12"/>
      <c r="O73" s="14"/>
      <c r="P73" s="12"/>
      <c r="Q73" s="147"/>
      <c r="R73" s="147">
        <f t="shared" si="18"/>
        <v>0</v>
      </c>
      <c r="S73" s="147">
        <f t="shared" si="18"/>
        <v>0</v>
      </c>
      <c r="T73" s="147">
        <f t="shared" si="18"/>
        <v>0</v>
      </c>
      <c r="U73" s="147">
        <f t="shared" si="18"/>
        <v>0</v>
      </c>
    </row>
    <row r="74" spans="1:21" ht="16.5" customHeight="1" x14ac:dyDescent="0.3">
      <c r="A74" s="167"/>
      <c r="B74" s="167"/>
      <c r="C74" s="167"/>
      <c r="D74" s="167"/>
      <c r="E74" s="203"/>
      <c r="F74" s="277"/>
      <c r="G74" s="269"/>
      <c r="H74" s="207"/>
      <c r="I74" s="203"/>
      <c r="J74" s="203"/>
      <c r="K74" s="32" t="s">
        <v>165</v>
      </c>
      <c r="L74" s="35">
        <v>243</v>
      </c>
      <c r="M74" s="12">
        <v>19498.05</v>
      </c>
      <c r="N74" s="12"/>
      <c r="O74" s="14">
        <v>0</v>
      </c>
      <c r="P74" s="12"/>
      <c r="Q74" s="147"/>
      <c r="R74" s="147">
        <f t="shared" ref="R74:U89" si="19">Q74</f>
        <v>0</v>
      </c>
      <c r="S74" s="147">
        <f t="shared" si="19"/>
        <v>0</v>
      </c>
      <c r="T74" s="147">
        <f t="shared" si="19"/>
        <v>0</v>
      </c>
      <c r="U74" s="147">
        <f t="shared" si="19"/>
        <v>0</v>
      </c>
    </row>
    <row r="75" spans="1:21" ht="16.5" customHeight="1" x14ac:dyDescent="0.3">
      <c r="A75" s="167"/>
      <c r="B75" s="167"/>
      <c r="C75" s="167"/>
      <c r="D75" s="167"/>
      <c r="E75" s="203"/>
      <c r="F75" s="277"/>
      <c r="G75" s="269"/>
      <c r="H75" s="207"/>
      <c r="I75" s="203"/>
      <c r="J75" s="203"/>
      <c r="K75" s="32" t="s">
        <v>108</v>
      </c>
      <c r="L75" s="35">
        <v>244</v>
      </c>
      <c r="M75" s="12">
        <v>88.06</v>
      </c>
      <c r="N75" s="12">
        <v>394.9</v>
      </c>
      <c r="O75" s="14">
        <v>46.7</v>
      </c>
      <c r="P75" s="12">
        <v>0</v>
      </c>
      <c r="Q75" s="147">
        <v>400</v>
      </c>
      <c r="R75" s="147">
        <v>0</v>
      </c>
      <c r="S75" s="147">
        <f t="shared" si="19"/>
        <v>0</v>
      </c>
      <c r="T75" s="147">
        <f t="shared" si="19"/>
        <v>0</v>
      </c>
      <c r="U75" s="147">
        <f t="shared" si="19"/>
        <v>0</v>
      </c>
    </row>
    <row r="76" spans="1:21" ht="16.5" customHeight="1" x14ac:dyDescent="0.3">
      <c r="A76" s="167"/>
      <c r="B76" s="167"/>
      <c r="C76" s="167"/>
      <c r="D76" s="167"/>
      <c r="E76" s="203"/>
      <c r="F76" s="277"/>
      <c r="G76" s="269"/>
      <c r="H76" s="207"/>
      <c r="I76" s="203"/>
      <c r="J76" s="203"/>
      <c r="K76" s="32" t="s">
        <v>183</v>
      </c>
      <c r="L76" s="35">
        <v>243</v>
      </c>
      <c r="M76" s="12"/>
      <c r="N76" s="12">
        <v>0</v>
      </c>
      <c r="O76" s="12"/>
      <c r="P76" s="12"/>
      <c r="Q76" s="147"/>
      <c r="R76" s="147">
        <f t="shared" si="19"/>
        <v>0</v>
      </c>
      <c r="S76" s="147">
        <f t="shared" si="19"/>
        <v>0</v>
      </c>
      <c r="T76" s="147">
        <f t="shared" si="19"/>
        <v>0</v>
      </c>
      <c r="U76" s="147">
        <f t="shared" si="19"/>
        <v>0</v>
      </c>
    </row>
    <row r="77" spans="1:21" ht="16.5" customHeight="1" x14ac:dyDescent="0.3">
      <c r="A77" s="167"/>
      <c r="B77" s="167"/>
      <c r="C77" s="167"/>
      <c r="D77" s="167"/>
      <c r="E77" s="203"/>
      <c r="F77" s="277"/>
      <c r="G77" s="269"/>
      <c r="H77" s="207"/>
      <c r="I77" s="203"/>
      <c r="J77" s="203"/>
      <c r="K77" s="32" t="s">
        <v>109</v>
      </c>
      <c r="L77" s="35">
        <v>244</v>
      </c>
      <c r="M77" s="12">
        <v>33</v>
      </c>
      <c r="N77" s="12"/>
      <c r="O77" s="12"/>
      <c r="P77" s="12"/>
      <c r="Q77" s="147"/>
      <c r="R77" s="147">
        <f t="shared" si="19"/>
        <v>0</v>
      </c>
      <c r="S77" s="147">
        <f t="shared" si="19"/>
        <v>0</v>
      </c>
      <c r="T77" s="147">
        <f t="shared" si="19"/>
        <v>0</v>
      </c>
      <c r="U77" s="147">
        <f t="shared" si="19"/>
        <v>0</v>
      </c>
    </row>
    <row r="78" spans="1:21" ht="20.25" customHeight="1" x14ac:dyDescent="0.3">
      <c r="A78" s="167"/>
      <c r="B78" s="167"/>
      <c r="C78" s="167"/>
      <c r="D78" s="167"/>
      <c r="E78" s="203"/>
      <c r="F78" s="277"/>
      <c r="G78" s="269"/>
      <c r="H78" s="207"/>
      <c r="I78" s="203"/>
      <c r="J78" s="203"/>
      <c r="K78" s="32"/>
      <c r="L78" s="35"/>
      <c r="M78" s="12"/>
      <c r="N78" s="12"/>
      <c r="O78" s="12"/>
      <c r="P78" s="12"/>
      <c r="Q78" s="147"/>
      <c r="R78" s="147">
        <f t="shared" si="19"/>
        <v>0</v>
      </c>
      <c r="S78" s="147">
        <f t="shared" si="19"/>
        <v>0</v>
      </c>
      <c r="T78" s="147">
        <f t="shared" si="19"/>
        <v>0</v>
      </c>
      <c r="U78" s="147">
        <f t="shared" si="19"/>
        <v>0</v>
      </c>
    </row>
    <row r="79" spans="1:21" ht="20.25" customHeight="1" x14ac:dyDescent="0.3">
      <c r="A79" s="167"/>
      <c r="B79" s="167"/>
      <c r="C79" s="167"/>
      <c r="D79" s="167"/>
      <c r="E79" s="203"/>
      <c r="F79" s="277"/>
      <c r="G79" s="269"/>
      <c r="H79" s="207"/>
      <c r="I79" s="203"/>
      <c r="J79" s="203"/>
      <c r="K79" s="32" t="s">
        <v>194</v>
      </c>
      <c r="L79" s="35">
        <v>243</v>
      </c>
      <c r="M79" s="12"/>
      <c r="N79" s="12">
        <v>10000</v>
      </c>
      <c r="O79" s="12">
        <v>0</v>
      </c>
      <c r="P79" s="12"/>
      <c r="Q79" s="147"/>
      <c r="R79" s="147">
        <f t="shared" si="19"/>
        <v>0</v>
      </c>
      <c r="S79" s="147">
        <f t="shared" si="19"/>
        <v>0</v>
      </c>
      <c r="T79" s="147">
        <f t="shared" si="19"/>
        <v>0</v>
      </c>
      <c r="U79" s="147">
        <f t="shared" si="19"/>
        <v>0</v>
      </c>
    </row>
    <row r="80" spans="1:21" ht="18" customHeight="1" x14ac:dyDescent="0.3">
      <c r="A80" s="167"/>
      <c r="B80" s="167"/>
      <c r="C80" s="167"/>
      <c r="D80" s="167"/>
      <c r="E80" s="203"/>
      <c r="F80" s="277"/>
      <c r="G80" s="269"/>
      <c r="H80" s="207"/>
      <c r="I80" s="203"/>
      <c r="J80" s="203"/>
      <c r="K80" s="32" t="s">
        <v>166</v>
      </c>
      <c r="L80" s="35">
        <v>243</v>
      </c>
      <c r="M80" s="12">
        <v>1.95</v>
      </c>
      <c r="N80" s="12"/>
      <c r="O80" s="12">
        <v>0</v>
      </c>
      <c r="P80" s="12"/>
      <c r="Q80" s="147"/>
      <c r="R80" s="147">
        <f t="shared" si="19"/>
        <v>0</v>
      </c>
      <c r="S80" s="147">
        <f t="shared" si="19"/>
        <v>0</v>
      </c>
      <c r="T80" s="147">
        <f t="shared" si="19"/>
        <v>0</v>
      </c>
      <c r="U80" s="147">
        <f t="shared" si="19"/>
        <v>0</v>
      </c>
    </row>
    <row r="81" spans="1:21" ht="20.25" customHeight="1" x14ac:dyDescent="0.3">
      <c r="A81" s="167"/>
      <c r="B81" s="167"/>
      <c r="C81" s="167"/>
      <c r="D81" s="167"/>
      <c r="E81" s="203"/>
      <c r="F81" s="277"/>
      <c r="G81" s="269"/>
      <c r="H81" s="207"/>
      <c r="I81" s="203"/>
      <c r="J81" s="203"/>
      <c r="K81" s="32" t="s">
        <v>221</v>
      </c>
      <c r="L81" s="35">
        <v>243</v>
      </c>
      <c r="M81" s="12">
        <v>0.2</v>
      </c>
      <c r="N81" s="12"/>
      <c r="O81" s="12">
        <v>0</v>
      </c>
      <c r="P81" s="12">
        <v>5349.5</v>
      </c>
      <c r="Q81" s="147">
        <v>0</v>
      </c>
      <c r="R81" s="147">
        <f t="shared" si="19"/>
        <v>0</v>
      </c>
      <c r="S81" s="147">
        <f t="shared" si="19"/>
        <v>0</v>
      </c>
      <c r="T81" s="147">
        <f t="shared" si="19"/>
        <v>0</v>
      </c>
      <c r="U81" s="147">
        <f t="shared" si="19"/>
        <v>0</v>
      </c>
    </row>
    <row r="82" spans="1:21" ht="16.5" customHeight="1" x14ac:dyDescent="0.3">
      <c r="A82" s="167"/>
      <c r="B82" s="167"/>
      <c r="C82" s="167"/>
      <c r="D82" s="167"/>
      <c r="E82" s="203"/>
      <c r="F82" s="277"/>
      <c r="G82" s="269"/>
      <c r="H82" s="207"/>
      <c r="I82" s="203"/>
      <c r="J82" s="203"/>
      <c r="K82" s="32" t="s">
        <v>110</v>
      </c>
      <c r="L82" s="35">
        <v>243</v>
      </c>
      <c r="M82" s="12">
        <v>2.5499999999999998</v>
      </c>
      <c r="N82" s="12">
        <v>3.4</v>
      </c>
      <c r="O82" s="12">
        <v>0.4</v>
      </c>
      <c r="P82" s="12">
        <v>20.399999999999999</v>
      </c>
      <c r="Q82" s="147">
        <v>9</v>
      </c>
      <c r="R82" s="147">
        <v>14</v>
      </c>
      <c r="S82" s="147">
        <v>14</v>
      </c>
      <c r="T82" s="147">
        <v>14</v>
      </c>
      <c r="U82" s="147">
        <v>14</v>
      </c>
    </row>
    <row r="83" spans="1:21" ht="18.75" customHeight="1" x14ac:dyDescent="0.3">
      <c r="A83" s="167"/>
      <c r="B83" s="167"/>
      <c r="C83" s="167"/>
      <c r="D83" s="167"/>
      <c r="E83" s="203"/>
      <c r="F83" s="277"/>
      <c r="G83" s="269"/>
      <c r="H83" s="207"/>
      <c r="I83" s="203"/>
      <c r="J83" s="203"/>
      <c r="K83" s="32" t="s">
        <v>110</v>
      </c>
      <c r="L83" s="35">
        <v>244</v>
      </c>
      <c r="M83" s="12">
        <v>0.56000000000000005</v>
      </c>
      <c r="N83" s="12">
        <v>0</v>
      </c>
      <c r="O83" s="11"/>
      <c r="P83" s="12">
        <v>0</v>
      </c>
      <c r="Q83" s="147">
        <v>0</v>
      </c>
      <c r="R83" s="147">
        <f t="shared" si="19"/>
        <v>0</v>
      </c>
      <c r="S83" s="147">
        <f t="shared" si="19"/>
        <v>0</v>
      </c>
      <c r="T83" s="147">
        <f t="shared" si="19"/>
        <v>0</v>
      </c>
      <c r="U83" s="147">
        <f t="shared" si="19"/>
        <v>0</v>
      </c>
    </row>
    <row r="84" spans="1:21" ht="24.75" customHeight="1" x14ac:dyDescent="0.3">
      <c r="A84" s="205"/>
      <c r="B84" s="205"/>
      <c r="C84" s="205"/>
      <c r="D84" s="205"/>
      <c r="E84" s="205"/>
      <c r="F84" s="274"/>
      <c r="G84" s="49" t="s">
        <v>82</v>
      </c>
      <c r="H84" s="205"/>
      <c r="I84" s="205"/>
      <c r="J84" s="205"/>
      <c r="K84" s="32" t="s">
        <v>109</v>
      </c>
      <c r="L84" s="35">
        <v>414</v>
      </c>
      <c r="M84" s="12"/>
      <c r="N84" s="12"/>
      <c r="O84" s="12">
        <v>2565.1999999999998</v>
      </c>
      <c r="P84" s="12">
        <v>0</v>
      </c>
      <c r="Q84" s="147">
        <v>0</v>
      </c>
      <c r="R84" s="147">
        <f t="shared" si="19"/>
        <v>0</v>
      </c>
      <c r="S84" s="147">
        <f t="shared" si="19"/>
        <v>0</v>
      </c>
      <c r="T84" s="147">
        <f t="shared" si="19"/>
        <v>0</v>
      </c>
      <c r="U84" s="147">
        <f t="shared" si="19"/>
        <v>0</v>
      </c>
    </row>
    <row r="85" spans="1:21" ht="18.75" customHeight="1" x14ac:dyDescent="0.3">
      <c r="A85" s="167" t="s">
        <v>25</v>
      </c>
      <c r="B85" s="167" t="s">
        <v>22</v>
      </c>
      <c r="C85" s="167" t="s">
        <v>26</v>
      </c>
      <c r="D85" s="205"/>
      <c r="E85" s="205"/>
      <c r="F85" s="277" t="s">
        <v>220</v>
      </c>
      <c r="G85" s="277" t="s">
        <v>8</v>
      </c>
      <c r="H85" s="207">
        <v>935</v>
      </c>
      <c r="I85" s="203" t="s">
        <v>23</v>
      </c>
      <c r="J85" s="203" t="s">
        <v>17</v>
      </c>
      <c r="K85" s="32" t="s">
        <v>111</v>
      </c>
      <c r="L85" s="35"/>
      <c r="M85" s="12">
        <v>16500</v>
      </c>
      <c r="N85" s="12">
        <v>0</v>
      </c>
      <c r="O85" s="11"/>
      <c r="P85" s="12">
        <v>0</v>
      </c>
      <c r="Q85" s="147"/>
      <c r="R85" s="147">
        <f t="shared" si="19"/>
        <v>0</v>
      </c>
      <c r="S85" s="147">
        <f t="shared" si="19"/>
        <v>0</v>
      </c>
      <c r="T85" s="147">
        <f t="shared" si="19"/>
        <v>0</v>
      </c>
      <c r="U85" s="147">
        <f t="shared" si="19"/>
        <v>0</v>
      </c>
    </row>
    <row r="86" spans="1:21" ht="18.75" customHeight="1" x14ac:dyDescent="0.3">
      <c r="A86" s="205"/>
      <c r="B86" s="205"/>
      <c r="C86" s="205"/>
      <c r="D86" s="205"/>
      <c r="E86" s="205"/>
      <c r="F86" s="274"/>
      <c r="G86" s="274"/>
      <c r="H86" s="205"/>
      <c r="I86" s="205"/>
      <c r="J86" s="205"/>
      <c r="K86" s="32" t="s">
        <v>112</v>
      </c>
      <c r="L86" s="35"/>
      <c r="M86" s="12">
        <v>1.65</v>
      </c>
      <c r="N86" s="12">
        <v>0</v>
      </c>
      <c r="O86" s="11"/>
      <c r="P86" s="12">
        <v>0</v>
      </c>
      <c r="Q86" s="147"/>
      <c r="R86" s="147">
        <f t="shared" si="19"/>
        <v>0</v>
      </c>
      <c r="S86" s="147">
        <f t="shared" si="19"/>
        <v>0</v>
      </c>
      <c r="T86" s="147">
        <f t="shared" si="19"/>
        <v>0</v>
      </c>
      <c r="U86" s="147">
        <f t="shared" si="19"/>
        <v>0</v>
      </c>
    </row>
    <row r="87" spans="1:21" ht="21.75" customHeight="1" x14ac:dyDescent="0.3">
      <c r="A87" s="205"/>
      <c r="B87" s="205"/>
      <c r="C87" s="205"/>
      <c r="D87" s="205"/>
      <c r="E87" s="205"/>
      <c r="F87" s="274"/>
      <c r="G87" s="274"/>
      <c r="H87" s="205"/>
      <c r="I87" s="205"/>
      <c r="J87" s="205"/>
      <c r="K87" s="32" t="s">
        <v>113</v>
      </c>
      <c r="L87" s="35">
        <v>414</v>
      </c>
      <c r="M87" s="12">
        <v>0</v>
      </c>
      <c r="N87" s="12">
        <v>0</v>
      </c>
      <c r="O87" s="12">
        <v>0</v>
      </c>
      <c r="P87" s="12">
        <v>0</v>
      </c>
      <c r="Q87" s="147">
        <v>0</v>
      </c>
      <c r="R87" s="147">
        <f t="shared" si="19"/>
        <v>0</v>
      </c>
      <c r="S87" s="147">
        <f t="shared" si="19"/>
        <v>0</v>
      </c>
      <c r="T87" s="147">
        <f t="shared" si="19"/>
        <v>0</v>
      </c>
      <c r="U87" s="147">
        <f t="shared" si="19"/>
        <v>0</v>
      </c>
    </row>
    <row r="88" spans="1:21" ht="21.75" customHeight="1" x14ac:dyDescent="0.3">
      <c r="A88" s="167" t="s">
        <v>25</v>
      </c>
      <c r="B88" s="167" t="s">
        <v>22</v>
      </c>
      <c r="C88" s="167" t="s">
        <v>1</v>
      </c>
      <c r="D88" s="205"/>
      <c r="E88" s="205"/>
      <c r="F88" s="277" t="s">
        <v>37</v>
      </c>
      <c r="G88" s="277" t="s">
        <v>8</v>
      </c>
      <c r="H88" s="207">
        <v>935</v>
      </c>
      <c r="I88" s="203" t="s">
        <v>23</v>
      </c>
      <c r="J88" s="203" t="s">
        <v>17</v>
      </c>
      <c r="K88" s="32" t="s">
        <v>188</v>
      </c>
      <c r="L88" s="35">
        <v>414</v>
      </c>
      <c r="M88" s="12"/>
      <c r="N88" s="12">
        <v>200</v>
      </c>
      <c r="O88" s="12">
        <v>0</v>
      </c>
      <c r="P88" s="12">
        <v>0</v>
      </c>
      <c r="Q88" s="147">
        <v>0</v>
      </c>
      <c r="R88" s="147">
        <f t="shared" si="19"/>
        <v>0</v>
      </c>
      <c r="S88" s="147">
        <f t="shared" si="19"/>
        <v>0</v>
      </c>
      <c r="T88" s="147">
        <f t="shared" si="19"/>
        <v>0</v>
      </c>
      <c r="U88" s="147">
        <f t="shared" si="19"/>
        <v>0</v>
      </c>
    </row>
    <row r="89" spans="1:21" ht="22.5" customHeight="1" x14ac:dyDescent="0.3">
      <c r="A89" s="167"/>
      <c r="B89" s="167"/>
      <c r="C89" s="167"/>
      <c r="D89" s="205"/>
      <c r="E89" s="205"/>
      <c r="F89" s="277"/>
      <c r="G89" s="277"/>
      <c r="H89" s="207"/>
      <c r="I89" s="203"/>
      <c r="J89" s="203"/>
      <c r="K89" s="32" t="s">
        <v>114</v>
      </c>
      <c r="L89" s="35">
        <v>414</v>
      </c>
      <c r="M89" s="12">
        <v>488.74799999999999</v>
      </c>
      <c r="N89" s="12">
        <v>0</v>
      </c>
      <c r="O89" s="12">
        <v>0</v>
      </c>
      <c r="P89" s="12">
        <v>0</v>
      </c>
      <c r="Q89" s="147">
        <v>0</v>
      </c>
      <c r="R89" s="147">
        <f t="shared" si="19"/>
        <v>0</v>
      </c>
      <c r="S89" s="147">
        <f t="shared" si="19"/>
        <v>0</v>
      </c>
      <c r="T89" s="147">
        <f t="shared" si="19"/>
        <v>0</v>
      </c>
      <c r="U89" s="147">
        <f t="shared" si="19"/>
        <v>0</v>
      </c>
    </row>
    <row r="90" spans="1:21" ht="17.25" customHeight="1" x14ac:dyDescent="0.3">
      <c r="A90" s="167" t="s">
        <v>25</v>
      </c>
      <c r="B90" s="167" t="s">
        <v>22</v>
      </c>
      <c r="C90" s="167" t="s">
        <v>3</v>
      </c>
      <c r="D90" s="167"/>
      <c r="E90" s="205"/>
      <c r="F90" s="286" t="s">
        <v>60</v>
      </c>
      <c r="G90" s="271" t="s">
        <v>8</v>
      </c>
      <c r="H90" s="174">
        <v>935</v>
      </c>
      <c r="I90" s="174" t="s">
        <v>23</v>
      </c>
      <c r="J90" s="174" t="s">
        <v>17</v>
      </c>
      <c r="K90" s="151" t="s">
        <v>115</v>
      </c>
      <c r="L90" s="271">
        <v>414</v>
      </c>
      <c r="M90" s="152"/>
      <c r="N90" s="152">
        <v>22643.7</v>
      </c>
      <c r="O90" s="152">
        <v>0</v>
      </c>
      <c r="P90" s="152"/>
      <c r="Q90" s="152"/>
      <c r="R90" s="152">
        <f t="shared" ref="R90:U97" si="20">Q90</f>
        <v>0</v>
      </c>
      <c r="S90" s="152">
        <f t="shared" si="20"/>
        <v>0</v>
      </c>
      <c r="T90" s="152">
        <f t="shared" si="20"/>
        <v>0</v>
      </c>
      <c r="U90" s="152">
        <f t="shared" si="20"/>
        <v>0</v>
      </c>
    </row>
    <row r="91" spans="1:21" ht="19.5" customHeight="1" x14ac:dyDescent="0.3">
      <c r="A91" s="167"/>
      <c r="B91" s="167"/>
      <c r="C91" s="167"/>
      <c r="D91" s="167"/>
      <c r="E91" s="205"/>
      <c r="F91" s="286"/>
      <c r="G91" s="271"/>
      <c r="H91" s="174"/>
      <c r="I91" s="174"/>
      <c r="J91" s="174"/>
      <c r="K91" s="151" t="s">
        <v>177</v>
      </c>
      <c r="L91" s="272"/>
      <c r="M91" s="152"/>
      <c r="N91" s="152">
        <v>14319.9</v>
      </c>
      <c r="O91" s="152">
        <v>0</v>
      </c>
      <c r="P91" s="152"/>
      <c r="Q91" s="152"/>
      <c r="R91" s="152">
        <f t="shared" si="20"/>
        <v>0</v>
      </c>
      <c r="S91" s="152">
        <f t="shared" si="20"/>
        <v>0</v>
      </c>
      <c r="T91" s="152">
        <f t="shared" si="20"/>
        <v>0</v>
      </c>
      <c r="U91" s="152">
        <f t="shared" si="20"/>
        <v>0</v>
      </c>
    </row>
    <row r="92" spans="1:21" ht="19.5" customHeight="1" x14ac:dyDescent="0.3">
      <c r="A92" s="167"/>
      <c r="B92" s="167"/>
      <c r="C92" s="167"/>
      <c r="D92" s="167"/>
      <c r="E92" s="205"/>
      <c r="F92" s="286"/>
      <c r="G92" s="271"/>
      <c r="H92" s="174"/>
      <c r="I92" s="174"/>
      <c r="J92" s="174"/>
      <c r="K92" s="151" t="s">
        <v>202</v>
      </c>
      <c r="L92" s="272"/>
      <c r="M92" s="152"/>
      <c r="N92" s="152"/>
      <c r="O92" s="152">
        <v>0</v>
      </c>
      <c r="P92" s="152">
        <v>0</v>
      </c>
      <c r="Q92" s="152">
        <v>0</v>
      </c>
      <c r="R92" s="152">
        <f t="shared" si="20"/>
        <v>0</v>
      </c>
      <c r="S92" s="152">
        <f t="shared" si="20"/>
        <v>0</v>
      </c>
      <c r="T92" s="152">
        <f t="shared" si="20"/>
        <v>0</v>
      </c>
      <c r="U92" s="152">
        <f t="shared" si="20"/>
        <v>0</v>
      </c>
    </row>
    <row r="93" spans="1:21" ht="19.5" customHeight="1" x14ac:dyDescent="0.3">
      <c r="A93" s="167"/>
      <c r="B93" s="167"/>
      <c r="C93" s="167"/>
      <c r="D93" s="167"/>
      <c r="E93" s="205"/>
      <c r="F93" s="286"/>
      <c r="G93" s="271"/>
      <c r="H93" s="174"/>
      <c r="I93" s="174"/>
      <c r="J93" s="174"/>
      <c r="K93" s="151" t="s">
        <v>213</v>
      </c>
      <c r="L93" s="272"/>
      <c r="M93" s="152"/>
      <c r="N93" s="152"/>
      <c r="O93" s="152"/>
      <c r="P93" s="152">
        <v>0</v>
      </c>
      <c r="Q93" s="152">
        <v>0</v>
      </c>
      <c r="R93" s="152">
        <v>0</v>
      </c>
      <c r="S93" s="152">
        <v>0</v>
      </c>
      <c r="T93" s="152">
        <v>0</v>
      </c>
      <c r="U93" s="152">
        <v>0</v>
      </c>
    </row>
    <row r="94" spans="1:21" ht="19.5" customHeight="1" x14ac:dyDescent="0.3">
      <c r="A94" s="167"/>
      <c r="B94" s="167"/>
      <c r="C94" s="167"/>
      <c r="D94" s="167"/>
      <c r="E94" s="205"/>
      <c r="F94" s="286"/>
      <c r="G94" s="271"/>
      <c r="H94" s="174"/>
      <c r="I94" s="174"/>
      <c r="J94" s="174"/>
      <c r="K94" s="151" t="s">
        <v>116</v>
      </c>
      <c r="L94" s="272"/>
      <c r="M94" s="152">
        <v>0</v>
      </c>
      <c r="N94" s="152">
        <v>1353.5</v>
      </c>
      <c r="O94" s="152">
        <v>0</v>
      </c>
      <c r="P94" s="152"/>
      <c r="Q94" s="152"/>
      <c r="R94" s="152"/>
      <c r="S94" s="152"/>
      <c r="T94" s="152"/>
      <c r="U94" s="152"/>
    </row>
    <row r="95" spans="1:21" ht="19.5" customHeight="1" x14ac:dyDescent="0.3">
      <c r="A95" s="167"/>
      <c r="B95" s="167"/>
      <c r="C95" s="167"/>
      <c r="D95" s="167"/>
      <c r="E95" s="205"/>
      <c r="F95" s="286"/>
      <c r="G95" s="271" t="s">
        <v>82</v>
      </c>
      <c r="H95" s="174"/>
      <c r="I95" s="174"/>
      <c r="J95" s="174"/>
      <c r="K95" s="151" t="s">
        <v>115</v>
      </c>
      <c r="L95" s="272"/>
      <c r="M95" s="159"/>
      <c r="N95" s="159"/>
      <c r="O95" s="159">
        <v>10181.200000000001</v>
      </c>
      <c r="P95" s="159"/>
      <c r="Q95" s="159"/>
      <c r="R95" s="152">
        <f t="shared" si="20"/>
        <v>0</v>
      </c>
      <c r="S95" s="152">
        <f t="shared" si="20"/>
        <v>0</v>
      </c>
      <c r="T95" s="152">
        <f t="shared" si="20"/>
        <v>0</v>
      </c>
      <c r="U95" s="152">
        <f t="shared" si="20"/>
        <v>0</v>
      </c>
    </row>
    <row r="96" spans="1:21" ht="19.5" customHeight="1" x14ac:dyDescent="0.3">
      <c r="A96" s="167"/>
      <c r="B96" s="167"/>
      <c r="C96" s="167"/>
      <c r="D96" s="167"/>
      <c r="E96" s="205"/>
      <c r="F96" s="286"/>
      <c r="G96" s="271"/>
      <c r="H96" s="174"/>
      <c r="I96" s="174"/>
      <c r="J96" s="174"/>
      <c r="K96" s="151" t="s">
        <v>177</v>
      </c>
      <c r="L96" s="272"/>
      <c r="M96" s="159"/>
      <c r="N96" s="159"/>
      <c r="O96" s="159">
        <v>16272.5</v>
      </c>
      <c r="P96" s="159"/>
      <c r="Q96" s="159"/>
      <c r="R96" s="152">
        <f t="shared" si="20"/>
        <v>0</v>
      </c>
      <c r="S96" s="152">
        <f t="shared" si="20"/>
        <v>0</v>
      </c>
      <c r="T96" s="152">
        <f t="shared" si="20"/>
        <v>0</v>
      </c>
      <c r="U96" s="152">
        <f t="shared" si="20"/>
        <v>0</v>
      </c>
    </row>
    <row r="97" spans="1:21" ht="21.75" customHeight="1" x14ac:dyDescent="0.3">
      <c r="A97" s="167"/>
      <c r="B97" s="167"/>
      <c r="C97" s="167"/>
      <c r="D97" s="167"/>
      <c r="E97" s="205"/>
      <c r="F97" s="286"/>
      <c r="G97" s="271"/>
      <c r="H97" s="174"/>
      <c r="I97" s="174"/>
      <c r="J97" s="174"/>
      <c r="K97" s="151" t="s">
        <v>116</v>
      </c>
      <c r="L97" s="272"/>
      <c r="M97" s="160"/>
      <c r="N97" s="160"/>
      <c r="O97" s="160">
        <v>111</v>
      </c>
      <c r="P97" s="160"/>
      <c r="Q97" s="160"/>
      <c r="R97" s="152">
        <f t="shared" si="20"/>
        <v>0</v>
      </c>
      <c r="S97" s="152">
        <f t="shared" si="20"/>
        <v>0</v>
      </c>
      <c r="T97" s="152">
        <f t="shared" si="20"/>
        <v>0</v>
      </c>
      <c r="U97" s="152">
        <f t="shared" si="20"/>
        <v>0</v>
      </c>
    </row>
    <row r="98" spans="1:21" ht="18" customHeight="1" x14ac:dyDescent="0.3">
      <c r="A98" s="182" t="s">
        <v>25</v>
      </c>
      <c r="B98" s="182" t="s">
        <v>7</v>
      </c>
      <c r="C98" s="182"/>
      <c r="D98" s="182"/>
      <c r="E98" s="182"/>
      <c r="F98" s="193" t="s">
        <v>118</v>
      </c>
      <c r="G98" s="46" t="s">
        <v>80</v>
      </c>
      <c r="H98" s="50"/>
      <c r="I98" s="50"/>
      <c r="J98" s="50"/>
      <c r="K98" s="45"/>
      <c r="L98" s="98"/>
      <c r="M98" s="16">
        <v>44643.611999999994</v>
      </c>
      <c r="N98" s="16">
        <v>65219.7</v>
      </c>
      <c r="O98" s="16">
        <v>61192</v>
      </c>
      <c r="P98" s="16">
        <v>51863.570000000007</v>
      </c>
      <c r="Q98" s="107">
        <f t="shared" ref="Q98:U98" si="21">Q99</f>
        <v>56838.478000000003</v>
      </c>
      <c r="R98" s="16">
        <f t="shared" si="21"/>
        <v>47534.400000000001</v>
      </c>
      <c r="S98" s="16">
        <f t="shared" si="21"/>
        <v>36401.9</v>
      </c>
      <c r="T98" s="16">
        <f t="shared" si="21"/>
        <v>37401.9</v>
      </c>
      <c r="U98" s="16">
        <f t="shared" si="21"/>
        <v>35363</v>
      </c>
    </row>
    <row r="99" spans="1:21" ht="24.75" customHeight="1" x14ac:dyDescent="0.3">
      <c r="A99" s="183"/>
      <c r="B99" s="183"/>
      <c r="C99" s="183"/>
      <c r="D99" s="183"/>
      <c r="E99" s="183"/>
      <c r="F99" s="194"/>
      <c r="G99" s="46" t="s">
        <v>8</v>
      </c>
      <c r="H99" s="50">
        <v>935</v>
      </c>
      <c r="I99" s="50"/>
      <c r="J99" s="50"/>
      <c r="K99" s="45"/>
      <c r="L99" s="98"/>
      <c r="M99" s="16">
        <v>44643.611999999994</v>
      </c>
      <c r="N99" s="16">
        <v>65219.7</v>
      </c>
      <c r="O99" s="16">
        <v>61192</v>
      </c>
      <c r="P99" s="16">
        <v>51863.570000000007</v>
      </c>
      <c r="Q99" s="16">
        <f t="shared" ref="Q99:U99" si="22">SUM(Q100:Q145)</f>
        <v>56838.478000000003</v>
      </c>
      <c r="R99" s="16">
        <f t="shared" si="22"/>
        <v>47534.400000000001</v>
      </c>
      <c r="S99" s="16">
        <f t="shared" si="22"/>
        <v>36401.9</v>
      </c>
      <c r="T99" s="16">
        <f t="shared" si="22"/>
        <v>37401.9</v>
      </c>
      <c r="U99" s="16">
        <f t="shared" si="22"/>
        <v>35363</v>
      </c>
    </row>
    <row r="100" spans="1:21" ht="24.75" customHeight="1" x14ac:dyDescent="0.3">
      <c r="A100" s="198" t="s">
        <v>25</v>
      </c>
      <c r="B100" s="198" t="s">
        <v>7</v>
      </c>
      <c r="C100" s="198" t="s">
        <v>16</v>
      </c>
      <c r="D100" s="198"/>
      <c r="E100" s="198"/>
      <c r="F100" s="221" t="s">
        <v>51</v>
      </c>
      <c r="G100" s="236" t="s">
        <v>8</v>
      </c>
      <c r="H100" s="198">
        <v>935</v>
      </c>
      <c r="I100" s="18" t="s">
        <v>23</v>
      </c>
      <c r="J100" s="18" t="s">
        <v>18</v>
      </c>
      <c r="K100" s="40" t="s">
        <v>119</v>
      </c>
      <c r="L100" s="43" t="s">
        <v>84</v>
      </c>
      <c r="M100" s="12">
        <v>5319.5</v>
      </c>
      <c r="N100" s="12">
        <v>3183.5</v>
      </c>
      <c r="O100" s="12">
        <v>4568.8</v>
      </c>
      <c r="P100" s="12">
        <v>5594.6</v>
      </c>
      <c r="Q100" s="147">
        <v>2749.7</v>
      </c>
      <c r="R100" s="147">
        <v>6562.5</v>
      </c>
      <c r="S100" s="147">
        <v>2000</v>
      </c>
      <c r="T100" s="147">
        <v>2000</v>
      </c>
      <c r="U100" s="147">
        <v>2000</v>
      </c>
    </row>
    <row r="101" spans="1:21" ht="18.75" customHeight="1" x14ac:dyDescent="0.3">
      <c r="A101" s="212"/>
      <c r="B101" s="212"/>
      <c r="C101" s="212"/>
      <c r="D101" s="212"/>
      <c r="E101" s="212"/>
      <c r="F101" s="221"/>
      <c r="G101" s="237"/>
      <c r="H101" s="212"/>
      <c r="I101" s="18" t="s">
        <v>23</v>
      </c>
      <c r="J101" s="18" t="s">
        <v>18</v>
      </c>
      <c r="K101" s="40" t="s">
        <v>120</v>
      </c>
      <c r="L101" s="35">
        <v>244</v>
      </c>
      <c r="M101" s="12">
        <v>628.66999999999996</v>
      </c>
      <c r="N101" s="12">
        <v>227.1</v>
      </c>
      <c r="O101" s="12">
        <v>1980.1</v>
      </c>
      <c r="P101" s="12">
        <v>0</v>
      </c>
      <c r="Q101" s="147">
        <v>13.5</v>
      </c>
      <c r="R101" s="147">
        <v>20</v>
      </c>
      <c r="S101" s="147">
        <f t="shared" ref="R101:U112" si="23">R101</f>
        <v>20</v>
      </c>
      <c r="T101" s="147">
        <f t="shared" si="23"/>
        <v>20</v>
      </c>
      <c r="U101" s="147">
        <f t="shared" si="23"/>
        <v>20</v>
      </c>
    </row>
    <row r="102" spans="1:21" ht="18.75" customHeight="1" x14ac:dyDescent="0.3">
      <c r="A102" s="212"/>
      <c r="B102" s="212"/>
      <c r="C102" s="212"/>
      <c r="D102" s="212"/>
      <c r="E102" s="212"/>
      <c r="F102" s="221"/>
      <c r="G102" s="237"/>
      <c r="H102" s="212"/>
      <c r="I102" s="18" t="s">
        <v>24</v>
      </c>
      <c r="J102" s="18" t="s">
        <v>23</v>
      </c>
      <c r="K102" s="40" t="s">
        <v>120</v>
      </c>
      <c r="L102" s="35">
        <v>244</v>
      </c>
      <c r="M102" s="12"/>
      <c r="N102" s="12"/>
      <c r="O102" s="12">
        <v>16.2</v>
      </c>
      <c r="P102" s="12">
        <v>2139.9</v>
      </c>
      <c r="Q102" s="147">
        <v>2797.6</v>
      </c>
      <c r="R102" s="147">
        <v>3000</v>
      </c>
      <c r="S102" s="147">
        <v>3000</v>
      </c>
      <c r="T102" s="147">
        <v>3000</v>
      </c>
      <c r="U102" s="147">
        <v>3000</v>
      </c>
    </row>
    <row r="103" spans="1:21" ht="18" customHeight="1" x14ac:dyDescent="0.3">
      <c r="A103" s="212"/>
      <c r="B103" s="212"/>
      <c r="C103" s="212"/>
      <c r="D103" s="212"/>
      <c r="E103" s="212"/>
      <c r="F103" s="221"/>
      <c r="G103" s="237"/>
      <c r="H103" s="199"/>
      <c r="I103" s="19" t="s">
        <v>23</v>
      </c>
      <c r="J103" s="19" t="s">
        <v>18</v>
      </c>
      <c r="K103" s="40" t="s">
        <v>121</v>
      </c>
      <c r="L103" s="35">
        <v>244</v>
      </c>
      <c r="M103" s="12">
        <v>180</v>
      </c>
      <c r="N103" s="12">
        <v>490</v>
      </c>
      <c r="O103" s="12">
        <v>530.29999999999995</v>
      </c>
      <c r="P103" s="12">
        <v>491.8</v>
      </c>
      <c r="Q103" s="147">
        <v>531</v>
      </c>
      <c r="R103" s="147">
        <v>1000</v>
      </c>
      <c r="S103" s="147">
        <f t="shared" si="23"/>
        <v>1000</v>
      </c>
      <c r="T103" s="147">
        <f t="shared" si="23"/>
        <v>1000</v>
      </c>
      <c r="U103" s="147">
        <f t="shared" si="23"/>
        <v>1000</v>
      </c>
    </row>
    <row r="104" spans="1:21" ht="25.5" customHeight="1" x14ac:dyDescent="0.3">
      <c r="A104" s="212"/>
      <c r="B104" s="212"/>
      <c r="C104" s="212"/>
      <c r="D104" s="212"/>
      <c r="E104" s="212"/>
      <c r="F104" s="208" t="s">
        <v>198</v>
      </c>
      <c r="G104" s="237"/>
      <c r="H104" s="198" t="s">
        <v>86</v>
      </c>
      <c r="I104" s="198" t="s">
        <v>24</v>
      </c>
      <c r="J104" s="198" t="s">
        <v>23</v>
      </c>
      <c r="K104" s="40" t="s">
        <v>189</v>
      </c>
      <c r="L104" s="35">
        <v>244</v>
      </c>
      <c r="M104" s="12"/>
      <c r="N104" s="12">
        <v>4870.8</v>
      </c>
      <c r="O104" s="12"/>
      <c r="P104" s="12">
        <v>0</v>
      </c>
      <c r="Q104" s="147">
        <v>0</v>
      </c>
      <c r="R104" s="147">
        <f t="shared" si="23"/>
        <v>0</v>
      </c>
      <c r="S104" s="147">
        <f t="shared" si="23"/>
        <v>0</v>
      </c>
      <c r="T104" s="147">
        <f t="shared" si="23"/>
        <v>0</v>
      </c>
      <c r="U104" s="147">
        <f t="shared" si="23"/>
        <v>0</v>
      </c>
    </row>
    <row r="105" spans="1:21" ht="23.25" customHeight="1" x14ac:dyDescent="0.3">
      <c r="A105" s="212"/>
      <c r="B105" s="212"/>
      <c r="C105" s="212"/>
      <c r="D105" s="212"/>
      <c r="E105" s="212"/>
      <c r="F105" s="246"/>
      <c r="G105" s="237"/>
      <c r="H105" s="212"/>
      <c r="I105" s="212"/>
      <c r="J105" s="212"/>
      <c r="K105" s="40" t="s">
        <v>190</v>
      </c>
      <c r="L105" s="35">
        <v>244</v>
      </c>
      <c r="M105" s="12"/>
      <c r="N105" s="12">
        <v>49</v>
      </c>
      <c r="O105" s="12"/>
      <c r="P105" s="12">
        <v>0</v>
      </c>
      <c r="Q105" s="147">
        <v>0</v>
      </c>
      <c r="R105" s="147">
        <v>0</v>
      </c>
      <c r="S105" s="147">
        <v>0</v>
      </c>
      <c r="T105" s="147">
        <v>0</v>
      </c>
      <c r="U105" s="147">
        <v>0</v>
      </c>
    </row>
    <row r="106" spans="1:21" ht="23.25" customHeight="1" x14ac:dyDescent="0.3">
      <c r="A106" s="199"/>
      <c r="B106" s="199"/>
      <c r="C106" s="199"/>
      <c r="D106" s="199"/>
      <c r="E106" s="199"/>
      <c r="F106" s="209"/>
      <c r="G106" s="275"/>
      <c r="H106" s="199"/>
      <c r="I106" s="199"/>
      <c r="J106" s="199"/>
      <c r="K106" s="40" t="s">
        <v>212</v>
      </c>
      <c r="L106" s="35">
        <v>244</v>
      </c>
      <c r="M106" s="12"/>
      <c r="N106" s="12"/>
      <c r="O106" s="12"/>
      <c r="P106" s="12">
        <v>0</v>
      </c>
      <c r="Q106" s="147">
        <v>1101.0999999999999</v>
      </c>
      <c r="R106" s="147">
        <v>1000</v>
      </c>
      <c r="S106" s="147">
        <f>R106</f>
        <v>1000</v>
      </c>
      <c r="T106" s="147">
        <f>R106</f>
        <v>1000</v>
      </c>
      <c r="U106" s="147">
        <f>R106</f>
        <v>1000</v>
      </c>
    </row>
    <row r="107" spans="1:21" ht="18.75" customHeight="1" x14ac:dyDescent="0.3">
      <c r="A107" s="167" t="s">
        <v>25</v>
      </c>
      <c r="B107" s="167" t="s">
        <v>7</v>
      </c>
      <c r="C107" s="167" t="s">
        <v>17</v>
      </c>
      <c r="D107" s="167"/>
      <c r="E107" s="167"/>
      <c r="F107" s="277" t="s">
        <v>42</v>
      </c>
      <c r="G107" s="221" t="s">
        <v>8</v>
      </c>
      <c r="H107" s="167">
        <v>935</v>
      </c>
      <c r="I107" s="167" t="s">
        <v>23</v>
      </c>
      <c r="J107" s="167" t="s">
        <v>18</v>
      </c>
      <c r="K107" s="40" t="s">
        <v>122</v>
      </c>
      <c r="L107" s="265" t="s">
        <v>84</v>
      </c>
      <c r="M107" s="12">
        <v>2175.212</v>
      </c>
      <c r="N107" s="12">
        <v>2500</v>
      </c>
      <c r="O107" s="12">
        <v>2500</v>
      </c>
      <c r="P107" s="12">
        <v>2500</v>
      </c>
      <c r="Q107" s="147">
        <v>3400</v>
      </c>
      <c r="R107" s="147">
        <v>3000</v>
      </c>
      <c r="S107" s="147">
        <v>2000</v>
      </c>
      <c r="T107" s="147">
        <f t="shared" si="23"/>
        <v>2000</v>
      </c>
      <c r="U107" s="147">
        <f t="shared" si="23"/>
        <v>2000</v>
      </c>
    </row>
    <row r="108" spans="1:21" ht="18" customHeight="1" x14ac:dyDescent="0.3">
      <c r="A108" s="167"/>
      <c r="B108" s="167"/>
      <c r="C108" s="167"/>
      <c r="D108" s="167"/>
      <c r="E108" s="167"/>
      <c r="F108" s="277"/>
      <c r="G108" s="221"/>
      <c r="H108" s="167"/>
      <c r="I108" s="167"/>
      <c r="J108" s="167"/>
      <c r="K108" s="40" t="s">
        <v>181</v>
      </c>
      <c r="L108" s="265"/>
      <c r="M108" s="12"/>
      <c r="N108" s="12">
        <v>1521</v>
      </c>
      <c r="O108" s="12"/>
      <c r="P108" s="12"/>
      <c r="Q108" s="147"/>
      <c r="R108" s="147">
        <f t="shared" si="23"/>
        <v>0</v>
      </c>
      <c r="S108" s="147">
        <f t="shared" si="23"/>
        <v>0</v>
      </c>
      <c r="T108" s="147">
        <f t="shared" si="23"/>
        <v>0</v>
      </c>
      <c r="U108" s="147">
        <f t="shared" si="23"/>
        <v>0</v>
      </c>
    </row>
    <row r="109" spans="1:21" ht="18.75" customHeight="1" x14ac:dyDescent="0.3">
      <c r="A109" s="205"/>
      <c r="B109" s="205"/>
      <c r="C109" s="205"/>
      <c r="D109" s="205"/>
      <c r="E109" s="205"/>
      <c r="F109" s="274"/>
      <c r="G109" s="274"/>
      <c r="H109" s="205"/>
      <c r="I109" s="205"/>
      <c r="J109" s="205"/>
      <c r="K109" s="167" t="s">
        <v>123</v>
      </c>
      <c r="L109" s="35">
        <v>244</v>
      </c>
      <c r="M109" s="12">
        <v>1640.96</v>
      </c>
      <c r="N109" s="12">
        <v>0</v>
      </c>
      <c r="O109" s="12">
        <v>0</v>
      </c>
      <c r="P109" s="12">
        <v>0</v>
      </c>
      <c r="Q109" s="147">
        <v>0</v>
      </c>
      <c r="R109" s="147">
        <f t="shared" si="23"/>
        <v>0</v>
      </c>
      <c r="S109" s="147">
        <f t="shared" si="23"/>
        <v>0</v>
      </c>
      <c r="T109" s="147">
        <f t="shared" si="23"/>
        <v>0</v>
      </c>
      <c r="U109" s="147">
        <f t="shared" si="23"/>
        <v>0</v>
      </c>
    </row>
    <row r="110" spans="1:21" ht="19.5" customHeight="1" x14ac:dyDescent="0.3">
      <c r="A110" s="205"/>
      <c r="B110" s="205"/>
      <c r="C110" s="205"/>
      <c r="D110" s="205"/>
      <c r="E110" s="205"/>
      <c r="F110" s="274"/>
      <c r="G110" s="274"/>
      <c r="H110" s="205"/>
      <c r="I110" s="205"/>
      <c r="J110" s="205"/>
      <c r="K110" s="205"/>
      <c r="L110" s="43" t="s">
        <v>124</v>
      </c>
      <c r="M110" s="12">
        <v>151.90899999999999</v>
      </c>
      <c r="N110" s="12">
        <v>0</v>
      </c>
      <c r="O110" s="12">
        <v>0</v>
      </c>
      <c r="P110" s="12">
        <v>0</v>
      </c>
      <c r="Q110" s="147">
        <v>0</v>
      </c>
      <c r="R110" s="147">
        <f t="shared" si="23"/>
        <v>0</v>
      </c>
      <c r="S110" s="147">
        <f t="shared" si="23"/>
        <v>0</v>
      </c>
      <c r="T110" s="147">
        <f t="shared" si="23"/>
        <v>0</v>
      </c>
      <c r="U110" s="147">
        <f t="shared" si="23"/>
        <v>0</v>
      </c>
    </row>
    <row r="111" spans="1:21" ht="29.25" customHeight="1" x14ac:dyDescent="0.3">
      <c r="A111" s="40" t="s">
        <v>25</v>
      </c>
      <c r="B111" s="40" t="s">
        <v>7</v>
      </c>
      <c r="C111" s="40" t="s">
        <v>18</v>
      </c>
      <c r="D111" s="40"/>
      <c r="E111" s="40"/>
      <c r="F111" s="38" t="s">
        <v>43</v>
      </c>
      <c r="G111" s="34" t="s">
        <v>8</v>
      </c>
      <c r="H111" s="40">
        <v>935</v>
      </c>
      <c r="I111" s="40" t="s">
        <v>23</v>
      </c>
      <c r="J111" s="40" t="s">
        <v>18</v>
      </c>
      <c r="K111" s="40" t="s">
        <v>125</v>
      </c>
      <c r="L111" s="43" t="s">
        <v>84</v>
      </c>
      <c r="M111" s="12">
        <v>1770.5</v>
      </c>
      <c r="N111" s="12">
        <v>1343.2</v>
      </c>
      <c r="O111" s="12">
        <v>2477.1</v>
      </c>
      <c r="P111" s="12">
        <v>1750</v>
      </c>
      <c r="Q111" s="147">
        <v>2000</v>
      </c>
      <c r="R111" s="147">
        <v>2500</v>
      </c>
      <c r="S111" s="147">
        <v>1500</v>
      </c>
      <c r="T111" s="147">
        <v>2500</v>
      </c>
      <c r="U111" s="147">
        <f t="shared" si="23"/>
        <v>2500</v>
      </c>
    </row>
    <row r="112" spans="1:21" ht="29.25" customHeight="1" x14ac:dyDescent="0.3">
      <c r="A112" s="169" t="s">
        <v>25</v>
      </c>
      <c r="B112" s="169" t="s">
        <v>7</v>
      </c>
      <c r="C112" s="169" t="s">
        <v>19</v>
      </c>
      <c r="D112" s="169"/>
      <c r="E112" s="169"/>
      <c r="F112" s="172" t="s">
        <v>126</v>
      </c>
      <c r="G112" s="236" t="s">
        <v>8</v>
      </c>
      <c r="H112" s="169">
        <v>935</v>
      </c>
      <c r="I112" s="167" t="s">
        <v>23</v>
      </c>
      <c r="J112" s="167" t="s">
        <v>18</v>
      </c>
      <c r="K112" s="167" t="s">
        <v>127</v>
      </c>
      <c r="L112" s="43" t="s">
        <v>84</v>
      </c>
      <c r="M112" s="12">
        <v>24588.46</v>
      </c>
      <c r="N112" s="12">
        <v>17064.7</v>
      </c>
      <c r="O112" s="12">
        <v>19623</v>
      </c>
      <c r="P112" s="12">
        <v>5365.48</v>
      </c>
      <c r="Q112" s="147">
        <v>0</v>
      </c>
      <c r="R112" s="147">
        <f t="shared" ref="R112:U116" si="24">Q112</f>
        <v>0</v>
      </c>
      <c r="S112" s="147">
        <f t="shared" si="24"/>
        <v>0</v>
      </c>
      <c r="T112" s="147">
        <f t="shared" si="23"/>
        <v>0</v>
      </c>
      <c r="U112" s="147">
        <f t="shared" si="23"/>
        <v>0</v>
      </c>
    </row>
    <row r="113" spans="1:21" ht="22.5" customHeight="1" x14ac:dyDescent="0.3">
      <c r="A113" s="213"/>
      <c r="B113" s="213"/>
      <c r="C113" s="213"/>
      <c r="D113" s="213"/>
      <c r="E113" s="213"/>
      <c r="F113" s="168"/>
      <c r="G113" s="237"/>
      <c r="H113" s="213"/>
      <c r="I113" s="167"/>
      <c r="J113" s="167"/>
      <c r="K113" s="167"/>
      <c r="L113" s="43" t="s">
        <v>185</v>
      </c>
      <c r="M113" s="12"/>
      <c r="N113" s="12">
        <v>9440</v>
      </c>
      <c r="O113" s="12">
        <v>10335</v>
      </c>
      <c r="P113" s="12">
        <v>12335.5</v>
      </c>
      <c r="Q113" s="147">
        <v>14000</v>
      </c>
      <c r="R113" s="147">
        <v>15480</v>
      </c>
      <c r="S113" s="147">
        <v>15480</v>
      </c>
      <c r="T113" s="147">
        <v>15480</v>
      </c>
      <c r="U113" s="147">
        <v>15480</v>
      </c>
    </row>
    <row r="114" spans="1:21" ht="22.5" customHeight="1" x14ac:dyDescent="0.3">
      <c r="A114" s="170"/>
      <c r="B114" s="170"/>
      <c r="C114" s="170"/>
      <c r="D114" s="170"/>
      <c r="E114" s="213"/>
      <c r="F114" s="168"/>
      <c r="G114" s="237"/>
      <c r="H114" s="213"/>
      <c r="I114" s="40" t="s">
        <v>23</v>
      </c>
      <c r="J114" s="40" t="s">
        <v>17</v>
      </c>
      <c r="K114" s="40" t="s">
        <v>127</v>
      </c>
      <c r="L114" s="43" t="s">
        <v>84</v>
      </c>
      <c r="M114" s="12"/>
      <c r="N114" s="12"/>
      <c r="O114" s="12"/>
      <c r="P114" s="12"/>
      <c r="Q114" s="147">
        <v>2380.6</v>
      </c>
      <c r="R114" s="147">
        <v>177</v>
      </c>
      <c r="S114" s="147">
        <v>177</v>
      </c>
      <c r="T114" s="147">
        <v>177</v>
      </c>
      <c r="U114" s="147">
        <v>177</v>
      </c>
    </row>
    <row r="115" spans="1:21" ht="22.5" customHeight="1" x14ac:dyDescent="0.3">
      <c r="A115" s="40"/>
      <c r="B115" s="40"/>
      <c r="C115" s="40"/>
      <c r="D115" s="40"/>
      <c r="E115" s="184"/>
      <c r="F115" s="282"/>
      <c r="G115" s="282"/>
      <c r="H115" s="282"/>
      <c r="I115" s="40" t="s">
        <v>19</v>
      </c>
      <c r="J115" s="40" t="s">
        <v>27</v>
      </c>
      <c r="K115" s="40" t="s">
        <v>127</v>
      </c>
      <c r="L115" s="43" t="s">
        <v>84</v>
      </c>
      <c r="M115" s="12"/>
      <c r="N115" s="12"/>
      <c r="O115" s="12"/>
      <c r="P115" s="12">
        <v>837.4</v>
      </c>
      <c r="Q115" s="147">
        <v>820</v>
      </c>
      <c r="R115" s="147"/>
      <c r="S115" s="147"/>
      <c r="T115" s="147"/>
      <c r="U115" s="147"/>
    </row>
    <row r="116" spans="1:21" ht="27.75" customHeight="1" x14ac:dyDescent="0.3">
      <c r="A116" s="169" t="s">
        <v>25</v>
      </c>
      <c r="B116" s="169" t="s">
        <v>7</v>
      </c>
      <c r="C116" s="169" t="s">
        <v>23</v>
      </c>
      <c r="D116" s="169"/>
      <c r="E116" s="169"/>
      <c r="F116" s="172" t="s">
        <v>44</v>
      </c>
      <c r="G116" s="236" t="s">
        <v>8</v>
      </c>
      <c r="H116" s="169" t="s">
        <v>86</v>
      </c>
      <c r="I116" s="40" t="s">
        <v>23</v>
      </c>
      <c r="J116" s="40" t="s">
        <v>18</v>
      </c>
      <c r="K116" s="40" t="s">
        <v>128</v>
      </c>
      <c r="L116" s="43" t="s">
        <v>84</v>
      </c>
      <c r="M116" s="12">
        <v>1864.9</v>
      </c>
      <c r="N116" s="12">
        <v>4112</v>
      </c>
      <c r="O116" s="12">
        <v>2039.4</v>
      </c>
      <c r="P116" s="12">
        <v>2100</v>
      </c>
      <c r="Q116" s="147">
        <v>3700</v>
      </c>
      <c r="R116" s="147">
        <v>3500</v>
      </c>
      <c r="S116" s="147">
        <v>500</v>
      </c>
      <c r="T116" s="147">
        <f t="shared" si="24"/>
        <v>500</v>
      </c>
      <c r="U116" s="147">
        <f t="shared" si="24"/>
        <v>500</v>
      </c>
    </row>
    <row r="117" spans="1:21" ht="27.75" customHeight="1" x14ac:dyDescent="0.3">
      <c r="A117" s="170"/>
      <c r="B117" s="170"/>
      <c r="C117" s="170"/>
      <c r="D117" s="170"/>
      <c r="E117" s="170"/>
      <c r="F117" s="173"/>
      <c r="G117" s="275"/>
      <c r="H117" s="170"/>
      <c r="I117" s="41" t="s">
        <v>23</v>
      </c>
      <c r="J117" s="41" t="s">
        <v>17</v>
      </c>
      <c r="K117" s="40" t="s">
        <v>128</v>
      </c>
      <c r="L117" s="43" t="s">
        <v>84</v>
      </c>
      <c r="M117" s="12"/>
      <c r="N117" s="12"/>
      <c r="O117" s="12"/>
      <c r="P117" s="12"/>
      <c r="Q117" s="147">
        <v>61.338000000000001</v>
      </c>
      <c r="R117" s="147">
        <v>0</v>
      </c>
      <c r="S117" s="147">
        <v>0</v>
      </c>
      <c r="T117" s="147">
        <v>0</v>
      </c>
      <c r="U117" s="147">
        <v>0</v>
      </c>
    </row>
    <row r="118" spans="1:21" ht="25.5" customHeight="1" x14ac:dyDescent="0.3">
      <c r="A118" s="169" t="s">
        <v>25</v>
      </c>
      <c r="B118" s="169" t="s">
        <v>7</v>
      </c>
      <c r="C118" s="169" t="s">
        <v>24</v>
      </c>
      <c r="D118" s="169"/>
      <c r="E118" s="169"/>
      <c r="F118" s="245" t="s">
        <v>52</v>
      </c>
      <c r="G118" s="208" t="s">
        <v>8</v>
      </c>
      <c r="H118" s="169">
        <v>935</v>
      </c>
      <c r="I118" s="169" t="s">
        <v>23</v>
      </c>
      <c r="J118" s="169" t="s">
        <v>18</v>
      </c>
      <c r="K118" s="40" t="s">
        <v>129</v>
      </c>
      <c r="L118" s="253" t="s">
        <v>84</v>
      </c>
      <c r="M118" s="12">
        <v>3322.4010000000003</v>
      </c>
      <c r="N118" s="12">
        <v>5128.5</v>
      </c>
      <c r="O118" s="12">
        <v>1287.8</v>
      </c>
      <c r="P118" s="12">
        <v>0</v>
      </c>
      <c r="Q118" s="147">
        <v>0</v>
      </c>
      <c r="R118" s="147">
        <v>0</v>
      </c>
      <c r="S118" s="108">
        <v>0</v>
      </c>
      <c r="T118" s="108">
        <v>0</v>
      </c>
      <c r="U118" s="108">
        <v>0</v>
      </c>
    </row>
    <row r="119" spans="1:21" ht="25.5" customHeight="1" x14ac:dyDescent="0.3">
      <c r="A119" s="213"/>
      <c r="B119" s="213"/>
      <c r="C119" s="213"/>
      <c r="D119" s="213"/>
      <c r="E119" s="213"/>
      <c r="F119" s="276"/>
      <c r="G119" s="246"/>
      <c r="H119" s="213"/>
      <c r="I119" s="213"/>
      <c r="J119" s="213"/>
      <c r="K119" s="40" t="s">
        <v>191</v>
      </c>
      <c r="L119" s="254"/>
      <c r="M119" s="12">
        <v>0</v>
      </c>
      <c r="N119" s="12">
        <v>1748.5</v>
      </c>
      <c r="O119" s="12">
        <v>0</v>
      </c>
      <c r="P119" s="12">
        <v>0</v>
      </c>
      <c r="Q119" s="147">
        <v>0</v>
      </c>
      <c r="R119" s="147">
        <v>0</v>
      </c>
      <c r="S119" s="108">
        <v>0</v>
      </c>
      <c r="T119" s="108">
        <v>0</v>
      </c>
      <c r="U119" s="108">
        <v>0</v>
      </c>
    </row>
    <row r="120" spans="1:21" ht="25.5" customHeight="1" x14ac:dyDescent="0.3">
      <c r="A120" s="213"/>
      <c r="B120" s="213"/>
      <c r="C120" s="213"/>
      <c r="D120" s="213"/>
      <c r="E120" s="213"/>
      <c r="F120" s="276"/>
      <c r="G120" s="246"/>
      <c r="H120" s="213"/>
      <c r="I120" s="213"/>
      <c r="J120" s="213"/>
      <c r="K120" s="40" t="s">
        <v>199</v>
      </c>
      <c r="L120" s="254"/>
      <c r="M120" s="12">
        <v>0</v>
      </c>
      <c r="N120" s="12">
        <v>0</v>
      </c>
      <c r="O120" s="12">
        <v>1494.3</v>
      </c>
      <c r="P120" s="12">
        <v>0</v>
      </c>
      <c r="Q120" s="147">
        <v>0</v>
      </c>
      <c r="R120" s="158">
        <v>1870</v>
      </c>
      <c r="S120" s="108">
        <v>0</v>
      </c>
      <c r="T120" s="108">
        <v>0</v>
      </c>
      <c r="U120" s="108">
        <v>0</v>
      </c>
    </row>
    <row r="121" spans="1:21" ht="25.5" customHeight="1" x14ac:dyDescent="0.3">
      <c r="A121" s="213"/>
      <c r="B121" s="213"/>
      <c r="C121" s="213"/>
      <c r="D121" s="213"/>
      <c r="E121" s="213"/>
      <c r="F121" s="276"/>
      <c r="G121" s="246"/>
      <c r="H121" s="213"/>
      <c r="I121" s="213"/>
      <c r="J121" s="213"/>
      <c r="K121" s="26" t="s">
        <v>184</v>
      </c>
      <c r="L121" s="254"/>
      <c r="M121" s="12">
        <v>0</v>
      </c>
      <c r="N121" s="12">
        <v>988.3</v>
      </c>
      <c r="O121" s="12"/>
      <c r="P121" s="12">
        <v>0</v>
      </c>
      <c r="Q121" s="147">
        <v>0</v>
      </c>
      <c r="R121" s="147">
        <v>0</v>
      </c>
      <c r="S121" s="108">
        <v>0</v>
      </c>
      <c r="T121" s="108">
        <v>0</v>
      </c>
      <c r="U121" s="108">
        <v>0</v>
      </c>
    </row>
    <row r="122" spans="1:21" ht="25.5" customHeight="1" x14ac:dyDescent="0.3">
      <c r="A122" s="213"/>
      <c r="B122" s="213"/>
      <c r="C122" s="213"/>
      <c r="D122" s="213"/>
      <c r="E122" s="213"/>
      <c r="F122" s="276"/>
      <c r="G122" s="246"/>
      <c r="H122" s="213"/>
      <c r="I122" s="213"/>
      <c r="J122" s="213"/>
      <c r="K122" s="26" t="s">
        <v>167</v>
      </c>
      <c r="L122" s="254"/>
      <c r="M122" s="12">
        <v>55.8</v>
      </c>
      <c r="N122" s="12">
        <v>38.200000000000003</v>
      </c>
      <c r="O122" s="12">
        <v>111.6</v>
      </c>
      <c r="P122" s="12">
        <v>0</v>
      </c>
      <c r="Q122" s="147">
        <v>0</v>
      </c>
      <c r="R122" s="147">
        <v>0</v>
      </c>
      <c r="S122" s="108">
        <v>0</v>
      </c>
      <c r="T122" s="108">
        <v>0</v>
      </c>
      <c r="U122" s="108">
        <v>0</v>
      </c>
    </row>
    <row r="123" spans="1:21" ht="25.5" customHeight="1" x14ac:dyDescent="0.3">
      <c r="A123" s="213"/>
      <c r="B123" s="213"/>
      <c r="C123" s="213"/>
      <c r="D123" s="213"/>
      <c r="E123" s="213"/>
      <c r="F123" s="276"/>
      <c r="G123" s="246"/>
      <c r="H123" s="213"/>
      <c r="I123" s="213"/>
      <c r="J123" s="213"/>
      <c r="K123" s="26" t="s">
        <v>217</v>
      </c>
      <c r="L123" s="254"/>
      <c r="M123" s="12">
        <v>238.5</v>
      </c>
      <c r="N123" s="12">
        <v>1046.5999999999999</v>
      </c>
      <c r="O123" s="12">
        <v>869</v>
      </c>
      <c r="P123" s="12">
        <v>0</v>
      </c>
      <c r="Q123" s="147">
        <v>0</v>
      </c>
      <c r="R123" s="147">
        <v>0</v>
      </c>
      <c r="S123" s="108">
        <v>0</v>
      </c>
      <c r="T123" s="108">
        <v>0</v>
      </c>
      <c r="U123" s="108">
        <v>0</v>
      </c>
    </row>
    <row r="124" spans="1:21" ht="25.5" customHeight="1" x14ac:dyDescent="0.3">
      <c r="A124" s="213"/>
      <c r="B124" s="213"/>
      <c r="C124" s="213"/>
      <c r="D124" s="213"/>
      <c r="E124" s="213"/>
      <c r="F124" s="276"/>
      <c r="G124" s="246"/>
      <c r="H124" s="213"/>
      <c r="I124" s="213"/>
      <c r="J124" s="213"/>
      <c r="K124" s="26" t="s">
        <v>130</v>
      </c>
      <c r="L124" s="254"/>
      <c r="M124" s="12">
        <v>926.4</v>
      </c>
      <c r="N124" s="12">
        <v>6425.6</v>
      </c>
      <c r="O124" s="12">
        <v>5996.1</v>
      </c>
      <c r="P124" s="12">
        <v>0</v>
      </c>
      <c r="Q124" s="147">
        <v>0</v>
      </c>
      <c r="R124" s="147">
        <v>0</v>
      </c>
      <c r="S124" s="108">
        <v>0</v>
      </c>
      <c r="T124" s="108">
        <v>0</v>
      </c>
      <c r="U124" s="108">
        <v>0</v>
      </c>
    </row>
    <row r="125" spans="1:21" ht="25.5" customHeight="1" x14ac:dyDescent="0.3">
      <c r="A125" s="213"/>
      <c r="B125" s="213"/>
      <c r="C125" s="213"/>
      <c r="D125" s="213"/>
      <c r="E125" s="213"/>
      <c r="F125" s="276"/>
      <c r="G125" s="246"/>
      <c r="H125" s="213"/>
      <c r="I125" s="213"/>
      <c r="J125" s="213"/>
      <c r="K125" s="26" t="s">
        <v>131</v>
      </c>
      <c r="L125" s="254"/>
      <c r="M125" s="12">
        <v>234.2</v>
      </c>
      <c r="N125" s="12">
        <v>1958.6</v>
      </c>
      <c r="O125" s="12">
        <v>1838.4</v>
      </c>
      <c r="P125" s="12">
        <v>0</v>
      </c>
      <c r="Q125" s="147">
        <v>0</v>
      </c>
      <c r="R125" s="147">
        <v>0</v>
      </c>
      <c r="S125" s="108">
        <v>0</v>
      </c>
      <c r="T125" s="108">
        <v>0</v>
      </c>
      <c r="U125" s="108">
        <v>0</v>
      </c>
    </row>
    <row r="126" spans="1:21" ht="18" customHeight="1" x14ac:dyDescent="0.3">
      <c r="A126" s="213"/>
      <c r="B126" s="213"/>
      <c r="C126" s="213"/>
      <c r="D126" s="213"/>
      <c r="E126" s="213"/>
      <c r="F126" s="276"/>
      <c r="G126" s="246"/>
      <c r="H126" s="213"/>
      <c r="I126" s="213"/>
      <c r="J126" s="213"/>
      <c r="K126" s="40" t="s">
        <v>207</v>
      </c>
      <c r="L126" s="254"/>
      <c r="M126" s="12">
        <v>0</v>
      </c>
      <c r="N126" s="12">
        <v>0</v>
      </c>
      <c r="O126" s="12">
        <v>750</v>
      </c>
      <c r="P126" s="12">
        <v>0</v>
      </c>
      <c r="Q126" s="147">
        <v>0</v>
      </c>
      <c r="R126" s="147">
        <v>0</v>
      </c>
      <c r="S126" s="108">
        <v>0</v>
      </c>
      <c r="T126" s="108">
        <v>0</v>
      </c>
      <c r="U126" s="108">
        <v>0</v>
      </c>
    </row>
    <row r="127" spans="1:21" ht="20.25" customHeight="1" x14ac:dyDescent="0.3">
      <c r="A127" s="167" t="s">
        <v>25</v>
      </c>
      <c r="B127" s="167" t="s">
        <v>7</v>
      </c>
      <c r="C127" s="167" t="s">
        <v>27</v>
      </c>
      <c r="D127" s="167"/>
      <c r="E127" s="167"/>
      <c r="F127" s="277" t="s">
        <v>38</v>
      </c>
      <c r="G127" s="221" t="s">
        <v>8</v>
      </c>
      <c r="H127" s="167">
        <v>935</v>
      </c>
      <c r="I127" s="167" t="s">
        <v>23</v>
      </c>
      <c r="J127" s="167" t="s">
        <v>18</v>
      </c>
      <c r="K127" s="40" t="s">
        <v>132</v>
      </c>
      <c r="L127" s="43" t="s">
        <v>84</v>
      </c>
      <c r="M127" s="12">
        <v>1350</v>
      </c>
      <c r="N127" s="12">
        <v>1496.9</v>
      </c>
      <c r="O127" s="12">
        <v>1350</v>
      </c>
      <c r="P127" s="12">
        <v>1175.5</v>
      </c>
      <c r="Q127" s="147">
        <v>0</v>
      </c>
      <c r="R127" s="147">
        <v>1000</v>
      </c>
      <c r="S127" s="147">
        <v>1000</v>
      </c>
      <c r="T127" s="147">
        <v>1000</v>
      </c>
      <c r="U127" s="147">
        <v>1000</v>
      </c>
    </row>
    <row r="128" spans="1:21" ht="18.75" customHeight="1" x14ac:dyDescent="0.3">
      <c r="A128" s="167"/>
      <c r="B128" s="167"/>
      <c r="C128" s="167"/>
      <c r="D128" s="167"/>
      <c r="E128" s="167"/>
      <c r="F128" s="277"/>
      <c r="G128" s="221"/>
      <c r="H128" s="167"/>
      <c r="I128" s="167"/>
      <c r="J128" s="167"/>
      <c r="K128" s="40" t="s">
        <v>192</v>
      </c>
      <c r="L128" s="43" t="s">
        <v>84</v>
      </c>
      <c r="M128" s="12"/>
      <c r="N128" s="12">
        <v>200</v>
      </c>
      <c r="O128" s="12">
        <v>200</v>
      </c>
      <c r="P128" s="12"/>
      <c r="Q128" s="147"/>
      <c r="R128" s="147">
        <f t="shared" ref="R128:U137" si="25">Q128</f>
        <v>0</v>
      </c>
      <c r="S128" s="147">
        <f t="shared" si="25"/>
        <v>0</v>
      </c>
      <c r="T128" s="147">
        <f t="shared" si="25"/>
        <v>0</v>
      </c>
      <c r="U128" s="147">
        <f t="shared" si="25"/>
        <v>0</v>
      </c>
    </row>
    <row r="129" spans="1:21" ht="20.25" customHeight="1" x14ac:dyDescent="0.3">
      <c r="A129" s="167"/>
      <c r="B129" s="167"/>
      <c r="C129" s="167"/>
      <c r="D129" s="167"/>
      <c r="E129" s="167"/>
      <c r="F129" s="277"/>
      <c r="G129" s="221"/>
      <c r="H129" s="167"/>
      <c r="I129" s="167"/>
      <c r="J129" s="167"/>
      <c r="K129" s="40" t="s">
        <v>193</v>
      </c>
      <c r="L129" s="43" t="s">
        <v>84</v>
      </c>
      <c r="M129" s="12"/>
      <c r="N129" s="12">
        <v>70</v>
      </c>
      <c r="O129" s="12">
        <v>70</v>
      </c>
      <c r="P129" s="12"/>
      <c r="Q129" s="147"/>
      <c r="R129" s="147">
        <f t="shared" si="25"/>
        <v>0</v>
      </c>
      <c r="S129" s="147">
        <f t="shared" si="25"/>
        <v>0</v>
      </c>
      <c r="T129" s="147">
        <f t="shared" si="25"/>
        <v>0</v>
      </c>
      <c r="U129" s="147">
        <f t="shared" si="25"/>
        <v>0</v>
      </c>
    </row>
    <row r="130" spans="1:21" ht="34.5" customHeight="1" x14ac:dyDescent="0.3">
      <c r="A130" s="198" t="s">
        <v>25</v>
      </c>
      <c r="B130" s="198">
        <v>4</v>
      </c>
      <c r="C130" s="198" t="s">
        <v>2</v>
      </c>
      <c r="D130" s="202"/>
      <c r="E130" s="202"/>
      <c r="F130" s="245" t="s">
        <v>39</v>
      </c>
      <c r="G130" s="245" t="s">
        <v>8</v>
      </c>
      <c r="H130" s="198">
        <v>935</v>
      </c>
      <c r="I130" s="32" t="s">
        <v>23</v>
      </c>
      <c r="J130" s="32" t="s">
        <v>18</v>
      </c>
      <c r="K130" s="40" t="s">
        <v>133</v>
      </c>
      <c r="L130" s="43" t="s">
        <v>84</v>
      </c>
      <c r="M130" s="12">
        <v>100</v>
      </c>
      <c r="N130" s="12">
        <v>522.70000000000005</v>
      </c>
      <c r="O130" s="12">
        <v>642</v>
      </c>
      <c r="P130" s="12">
        <v>0</v>
      </c>
      <c r="Q130" s="147">
        <v>0</v>
      </c>
      <c r="R130" s="147">
        <f t="shared" si="25"/>
        <v>0</v>
      </c>
      <c r="S130" s="147">
        <f t="shared" si="25"/>
        <v>0</v>
      </c>
      <c r="T130" s="147">
        <f t="shared" si="25"/>
        <v>0</v>
      </c>
      <c r="U130" s="147">
        <f t="shared" si="25"/>
        <v>0</v>
      </c>
    </row>
    <row r="131" spans="1:21" ht="20.25" customHeight="1" x14ac:dyDescent="0.3">
      <c r="A131" s="287"/>
      <c r="B131" s="287"/>
      <c r="C131" s="287"/>
      <c r="D131" s="287"/>
      <c r="E131" s="287"/>
      <c r="F131" s="260"/>
      <c r="G131" s="260"/>
      <c r="H131" s="260"/>
      <c r="I131" s="18" t="s">
        <v>24</v>
      </c>
      <c r="J131" s="18" t="s">
        <v>23</v>
      </c>
      <c r="K131" s="40" t="s">
        <v>133</v>
      </c>
      <c r="L131" s="43" t="s">
        <v>84</v>
      </c>
      <c r="M131" s="12"/>
      <c r="N131" s="12">
        <v>200</v>
      </c>
      <c r="O131" s="12">
        <v>200</v>
      </c>
      <c r="P131" s="12">
        <v>806</v>
      </c>
      <c r="Q131" s="147">
        <v>295</v>
      </c>
      <c r="R131" s="147">
        <v>990</v>
      </c>
      <c r="S131" s="147">
        <f t="shared" si="25"/>
        <v>990</v>
      </c>
      <c r="T131" s="147">
        <f t="shared" si="25"/>
        <v>990</v>
      </c>
      <c r="U131" s="147">
        <f t="shared" si="25"/>
        <v>990</v>
      </c>
    </row>
    <row r="132" spans="1:21" ht="25.5" customHeight="1" x14ac:dyDescent="0.3">
      <c r="A132" s="169" t="s">
        <v>25</v>
      </c>
      <c r="B132" s="169" t="s">
        <v>7</v>
      </c>
      <c r="C132" s="169" t="s">
        <v>3</v>
      </c>
      <c r="D132" s="202"/>
      <c r="E132" s="202"/>
      <c r="F132" s="172" t="s">
        <v>45</v>
      </c>
      <c r="G132" s="208" t="s">
        <v>8</v>
      </c>
      <c r="H132" s="169">
        <v>935</v>
      </c>
      <c r="I132" s="198" t="s">
        <v>24</v>
      </c>
      <c r="J132" s="198" t="s">
        <v>23</v>
      </c>
      <c r="K132" s="40" t="s">
        <v>225</v>
      </c>
      <c r="L132" s="43" t="s">
        <v>84</v>
      </c>
      <c r="M132" s="12">
        <v>0</v>
      </c>
      <c r="N132" s="12">
        <v>0</v>
      </c>
      <c r="O132" s="12">
        <v>0</v>
      </c>
      <c r="P132" s="12">
        <v>41.8</v>
      </c>
      <c r="Q132" s="147">
        <v>1061.4000000000001</v>
      </c>
      <c r="R132" s="147">
        <v>2000</v>
      </c>
      <c r="S132" s="147">
        <f t="shared" si="25"/>
        <v>2000</v>
      </c>
      <c r="T132" s="147">
        <f t="shared" si="25"/>
        <v>2000</v>
      </c>
      <c r="U132" s="147">
        <f t="shared" si="25"/>
        <v>2000</v>
      </c>
    </row>
    <row r="133" spans="1:21" ht="25.5" customHeight="1" x14ac:dyDescent="0.3">
      <c r="A133" s="170"/>
      <c r="B133" s="170"/>
      <c r="C133" s="171"/>
      <c r="D133" s="184"/>
      <c r="E133" s="184"/>
      <c r="F133" s="173"/>
      <c r="G133" s="209"/>
      <c r="H133" s="170"/>
      <c r="I133" s="199"/>
      <c r="J133" s="199"/>
      <c r="K133" s="40" t="s">
        <v>245</v>
      </c>
      <c r="L133" s="43" t="s">
        <v>84</v>
      </c>
      <c r="M133" s="12"/>
      <c r="N133" s="12"/>
      <c r="O133" s="12"/>
      <c r="P133" s="12"/>
      <c r="Q133" s="147">
        <v>1732</v>
      </c>
      <c r="R133" s="147">
        <v>0</v>
      </c>
      <c r="S133" s="147">
        <f t="shared" si="25"/>
        <v>0</v>
      </c>
      <c r="T133" s="147">
        <f t="shared" si="25"/>
        <v>0</v>
      </c>
      <c r="U133" s="147">
        <f t="shared" si="25"/>
        <v>0</v>
      </c>
    </row>
    <row r="134" spans="1:21" ht="23.25" customHeight="1" x14ac:dyDescent="0.3">
      <c r="A134" s="203" t="s">
        <v>25</v>
      </c>
      <c r="B134" s="203">
        <v>4</v>
      </c>
      <c r="C134" s="203" t="s">
        <v>4</v>
      </c>
      <c r="D134" s="203"/>
      <c r="E134" s="203"/>
      <c r="F134" s="277" t="s">
        <v>49</v>
      </c>
      <c r="G134" s="221" t="s">
        <v>8</v>
      </c>
      <c r="H134" s="203" t="s">
        <v>86</v>
      </c>
      <c r="I134" s="203" t="s">
        <v>23</v>
      </c>
      <c r="J134" s="203" t="s">
        <v>18</v>
      </c>
      <c r="K134" s="32" t="s">
        <v>134</v>
      </c>
      <c r="L134" s="43" t="s">
        <v>84</v>
      </c>
      <c r="M134" s="12">
        <v>0</v>
      </c>
      <c r="N134" s="12">
        <v>445.7</v>
      </c>
      <c r="O134" s="12">
        <v>2213.1</v>
      </c>
      <c r="P134" s="12">
        <v>1660.69</v>
      </c>
      <c r="Q134" s="147">
        <v>1660.8</v>
      </c>
      <c r="R134" s="147">
        <v>2038.9</v>
      </c>
      <c r="S134" s="147">
        <f>R134</f>
        <v>2038.9</v>
      </c>
      <c r="T134" s="147">
        <f>R134</f>
        <v>2038.9</v>
      </c>
      <c r="U134" s="147">
        <v>0</v>
      </c>
    </row>
    <row r="135" spans="1:21" ht="23.25" customHeight="1" x14ac:dyDescent="0.3">
      <c r="A135" s="203"/>
      <c r="B135" s="203"/>
      <c r="C135" s="203"/>
      <c r="D135" s="203"/>
      <c r="E135" s="203"/>
      <c r="F135" s="277"/>
      <c r="G135" s="221"/>
      <c r="H135" s="203"/>
      <c r="I135" s="203"/>
      <c r="J135" s="203"/>
      <c r="K135" s="32" t="s">
        <v>200</v>
      </c>
      <c r="L135" s="43" t="s">
        <v>117</v>
      </c>
      <c r="M135" s="12"/>
      <c r="N135" s="12"/>
      <c r="O135" s="12">
        <v>0</v>
      </c>
      <c r="P135" s="12">
        <v>0</v>
      </c>
      <c r="Q135" s="147">
        <v>0</v>
      </c>
      <c r="R135" s="147">
        <f t="shared" si="25"/>
        <v>0</v>
      </c>
      <c r="S135" s="147">
        <f t="shared" si="25"/>
        <v>0</v>
      </c>
      <c r="T135" s="147">
        <f t="shared" si="25"/>
        <v>0</v>
      </c>
      <c r="U135" s="147">
        <f t="shared" si="25"/>
        <v>0</v>
      </c>
    </row>
    <row r="136" spans="1:21" ht="21.6" customHeight="1" x14ac:dyDescent="0.3">
      <c r="A136" s="205"/>
      <c r="B136" s="205"/>
      <c r="C136" s="205"/>
      <c r="D136" s="205"/>
      <c r="E136" s="205"/>
      <c r="F136" s="274"/>
      <c r="G136" s="274"/>
      <c r="H136" s="205"/>
      <c r="I136" s="205"/>
      <c r="J136" s="205"/>
      <c r="K136" s="32" t="s">
        <v>178</v>
      </c>
      <c r="L136" s="43" t="s">
        <v>84</v>
      </c>
      <c r="M136" s="12"/>
      <c r="N136" s="12">
        <v>50</v>
      </c>
      <c r="O136" s="12"/>
      <c r="P136" s="12"/>
      <c r="Q136" s="147"/>
      <c r="R136" s="147">
        <f t="shared" si="25"/>
        <v>0</v>
      </c>
      <c r="S136" s="147">
        <f t="shared" si="25"/>
        <v>0</v>
      </c>
      <c r="T136" s="147">
        <f t="shared" si="25"/>
        <v>0</v>
      </c>
      <c r="U136" s="147">
        <f t="shared" si="25"/>
        <v>0</v>
      </c>
    </row>
    <row r="137" spans="1:21" ht="30.75" customHeight="1" x14ac:dyDescent="0.3">
      <c r="A137" s="32" t="s">
        <v>25</v>
      </c>
      <c r="B137" s="32" t="s">
        <v>7</v>
      </c>
      <c r="C137" s="32" t="s">
        <v>5</v>
      </c>
      <c r="D137" s="32"/>
      <c r="E137" s="32"/>
      <c r="F137" s="38" t="s">
        <v>50</v>
      </c>
      <c r="G137" s="34" t="s">
        <v>8</v>
      </c>
      <c r="H137" s="32">
        <v>935</v>
      </c>
      <c r="I137" s="32" t="s">
        <v>23</v>
      </c>
      <c r="J137" s="32" t="s">
        <v>18</v>
      </c>
      <c r="K137" s="32" t="s">
        <v>135</v>
      </c>
      <c r="L137" s="43" t="s">
        <v>84</v>
      </c>
      <c r="M137" s="12">
        <v>96.2</v>
      </c>
      <c r="N137" s="12">
        <v>98.8</v>
      </c>
      <c r="O137" s="12">
        <v>100</v>
      </c>
      <c r="P137" s="12">
        <v>120</v>
      </c>
      <c r="Q137" s="147">
        <v>148.19999999999999</v>
      </c>
      <c r="R137" s="147">
        <v>156</v>
      </c>
      <c r="S137" s="147">
        <f>R137</f>
        <v>156</v>
      </c>
      <c r="T137" s="147">
        <f t="shared" si="25"/>
        <v>156</v>
      </c>
      <c r="U137" s="147">
        <f t="shared" si="25"/>
        <v>156</v>
      </c>
    </row>
    <row r="138" spans="1:21" ht="25.5" customHeight="1" x14ac:dyDescent="0.3">
      <c r="A138" s="168">
        <v>7</v>
      </c>
      <c r="B138" s="168">
        <v>4</v>
      </c>
      <c r="C138" s="168">
        <v>16</v>
      </c>
      <c r="D138" s="238"/>
      <c r="E138" s="238"/>
      <c r="F138" s="277" t="s">
        <v>255</v>
      </c>
      <c r="G138" s="277" t="s">
        <v>8</v>
      </c>
      <c r="H138" s="212">
        <v>935</v>
      </c>
      <c r="I138" s="212" t="s">
        <v>23</v>
      </c>
      <c r="J138" s="212" t="s">
        <v>18</v>
      </c>
      <c r="K138" s="40" t="s">
        <v>243</v>
      </c>
      <c r="L138" s="172">
        <v>244</v>
      </c>
      <c r="M138" s="12"/>
      <c r="N138" s="12"/>
      <c r="O138" s="12"/>
      <c r="P138" s="12"/>
      <c r="Q138" s="147">
        <v>210.6</v>
      </c>
      <c r="R138" s="147">
        <v>0</v>
      </c>
      <c r="S138" s="147">
        <v>0</v>
      </c>
      <c r="T138" s="147">
        <v>0</v>
      </c>
      <c r="U138" s="147">
        <v>0</v>
      </c>
    </row>
    <row r="139" spans="1:21" ht="18" customHeight="1" x14ac:dyDescent="0.3">
      <c r="A139" s="168"/>
      <c r="B139" s="168"/>
      <c r="C139" s="168"/>
      <c r="D139" s="238"/>
      <c r="E139" s="238"/>
      <c r="F139" s="277"/>
      <c r="G139" s="277"/>
      <c r="H139" s="212"/>
      <c r="I139" s="212"/>
      <c r="J139" s="212"/>
      <c r="K139" s="40" t="s">
        <v>222</v>
      </c>
      <c r="L139" s="168"/>
      <c r="M139" s="12"/>
      <c r="N139" s="12"/>
      <c r="O139" s="12"/>
      <c r="P139" s="12">
        <v>9899</v>
      </c>
      <c r="Q139" s="147">
        <v>9981.0400000000009</v>
      </c>
      <c r="R139" s="147">
        <v>0</v>
      </c>
      <c r="S139" s="147">
        <f t="shared" ref="S139:U139" si="26">R139</f>
        <v>0</v>
      </c>
      <c r="T139" s="147">
        <f t="shared" si="26"/>
        <v>0</v>
      </c>
      <c r="U139" s="147">
        <f t="shared" si="26"/>
        <v>0</v>
      </c>
    </row>
    <row r="140" spans="1:21" ht="18" customHeight="1" x14ac:dyDescent="0.3">
      <c r="A140" s="168"/>
      <c r="B140" s="168"/>
      <c r="C140" s="168"/>
      <c r="D140" s="238"/>
      <c r="E140" s="238"/>
      <c r="F140" s="277"/>
      <c r="G140" s="277"/>
      <c r="H140" s="212"/>
      <c r="I140" s="212"/>
      <c r="J140" s="212"/>
      <c r="K140" s="40" t="s">
        <v>223</v>
      </c>
      <c r="L140" s="168"/>
      <c r="M140" s="12"/>
      <c r="N140" s="12"/>
      <c r="O140" s="12"/>
      <c r="P140" s="12">
        <v>3396.9</v>
      </c>
      <c r="Q140" s="147">
        <v>3508.8</v>
      </c>
      <c r="R140" s="147">
        <v>2160</v>
      </c>
      <c r="S140" s="147">
        <f>R140</f>
        <v>2160</v>
      </c>
      <c r="T140" s="147">
        <f>S140</f>
        <v>2160</v>
      </c>
      <c r="U140" s="147">
        <f>T140</f>
        <v>2160</v>
      </c>
    </row>
    <row r="141" spans="1:21" ht="18" customHeight="1" x14ac:dyDescent="0.3">
      <c r="A141" s="168"/>
      <c r="B141" s="168"/>
      <c r="C141" s="168"/>
      <c r="D141" s="238"/>
      <c r="E141" s="238"/>
      <c r="F141" s="277"/>
      <c r="G141" s="277"/>
      <c r="H141" s="212"/>
      <c r="I141" s="212"/>
      <c r="J141" s="212"/>
      <c r="K141" s="40" t="s">
        <v>224</v>
      </c>
      <c r="L141" s="168"/>
      <c r="M141" s="12"/>
      <c r="N141" s="12"/>
      <c r="O141" s="12"/>
      <c r="P141" s="12">
        <v>90</v>
      </c>
      <c r="Q141" s="147">
        <v>869.1</v>
      </c>
      <c r="R141" s="147"/>
      <c r="S141" s="147">
        <v>300</v>
      </c>
      <c r="T141" s="147">
        <v>300</v>
      </c>
      <c r="U141" s="147">
        <v>300</v>
      </c>
    </row>
    <row r="142" spans="1:21" ht="21" customHeight="1" x14ac:dyDescent="0.3">
      <c r="A142" s="168"/>
      <c r="B142" s="168"/>
      <c r="C142" s="168"/>
      <c r="D142" s="238"/>
      <c r="E142" s="238"/>
      <c r="F142" s="277"/>
      <c r="G142" s="277"/>
      <c r="H142" s="212"/>
      <c r="I142" s="212"/>
      <c r="J142" s="212"/>
      <c r="K142" s="40" t="s">
        <v>214</v>
      </c>
      <c r="L142" s="168"/>
      <c r="M142" s="12"/>
      <c r="N142" s="12"/>
      <c r="O142" s="12"/>
      <c r="P142" s="12">
        <v>1559</v>
      </c>
      <c r="Q142" s="147">
        <v>1678</v>
      </c>
      <c r="R142" s="147">
        <v>1080</v>
      </c>
      <c r="S142" s="147">
        <v>1080</v>
      </c>
      <c r="T142" s="147">
        <v>1080</v>
      </c>
      <c r="U142" s="147">
        <v>1080</v>
      </c>
    </row>
    <row r="143" spans="1:21" ht="21" customHeight="1" x14ac:dyDescent="0.3">
      <c r="A143" s="168"/>
      <c r="B143" s="168"/>
      <c r="C143" s="168"/>
      <c r="D143" s="238"/>
      <c r="E143" s="238"/>
      <c r="F143" s="277"/>
      <c r="G143" s="277"/>
      <c r="H143" s="212"/>
      <c r="I143" s="212"/>
      <c r="J143" s="212"/>
      <c r="K143" s="40" t="s">
        <v>244</v>
      </c>
      <c r="L143" s="168"/>
      <c r="M143" s="12"/>
      <c r="N143" s="12"/>
      <c r="O143" s="12"/>
      <c r="P143" s="12">
        <v>0</v>
      </c>
      <c r="Q143" s="147">
        <v>70.2</v>
      </c>
      <c r="R143" s="147">
        <v>0</v>
      </c>
      <c r="S143" s="147">
        <v>0</v>
      </c>
      <c r="T143" s="147">
        <v>0</v>
      </c>
      <c r="U143" s="147">
        <v>0</v>
      </c>
    </row>
    <row r="144" spans="1:21" ht="21" customHeight="1" x14ac:dyDescent="0.3">
      <c r="A144" s="168"/>
      <c r="B144" s="168"/>
      <c r="C144" s="168"/>
      <c r="D144" s="238"/>
      <c r="E144" s="238"/>
      <c r="F144" s="277"/>
      <c r="G144" s="277"/>
      <c r="H144" s="212"/>
      <c r="I144" s="212"/>
      <c r="J144" s="212"/>
      <c r="K144" s="40" t="s">
        <v>244</v>
      </c>
      <c r="L144" s="172">
        <v>414</v>
      </c>
      <c r="M144" s="12"/>
      <c r="N144" s="12"/>
      <c r="O144" s="12"/>
      <c r="P144" s="12"/>
      <c r="Q144" s="147">
        <v>517.1</v>
      </c>
      <c r="R144" s="147">
        <v>0</v>
      </c>
      <c r="S144" s="147">
        <v>0</v>
      </c>
      <c r="T144" s="147">
        <v>0</v>
      </c>
      <c r="U144" s="147">
        <v>0</v>
      </c>
    </row>
    <row r="145" spans="1:22" ht="21" customHeight="1" x14ac:dyDescent="0.3">
      <c r="A145" s="168"/>
      <c r="B145" s="168"/>
      <c r="C145" s="168"/>
      <c r="D145" s="238"/>
      <c r="E145" s="238"/>
      <c r="F145" s="277"/>
      <c r="G145" s="277"/>
      <c r="H145" s="212"/>
      <c r="I145" s="212"/>
      <c r="J145" s="212"/>
      <c r="K145" s="40" t="s">
        <v>243</v>
      </c>
      <c r="L145" s="173"/>
      <c r="M145" s="12"/>
      <c r="N145" s="12"/>
      <c r="O145" s="12"/>
      <c r="P145" s="12"/>
      <c r="Q145" s="147">
        <v>1551.4</v>
      </c>
      <c r="R145" s="147">
        <v>0</v>
      </c>
      <c r="S145" s="147">
        <v>0</v>
      </c>
      <c r="T145" s="147">
        <v>0</v>
      </c>
      <c r="U145" s="147">
        <v>0</v>
      </c>
    </row>
    <row r="146" spans="1:22" ht="21" customHeight="1" x14ac:dyDescent="0.3">
      <c r="A146" s="182" t="s">
        <v>25</v>
      </c>
      <c r="B146" s="182" t="s">
        <v>29</v>
      </c>
      <c r="C146" s="182"/>
      <c r="D146" s="182"/>
      <c r="E146" s="182"/>
      <c r="F146" s="193" t="s">
        <v>136</v>
      </c>
      <c r="G146" s="46" t="s">
        <v>80</v>
      </c>
      <c r="H146" s="50"/>
      <c r="I146" s="50"/>
      <c r="J146" s="50"/>
      <c r="K146" s="45"/>
      <c r="L146" s="98"/>
      <c r="M146" s="16">
        <v>204093.80999999997</v>
      </c>
      <c r="N146" s="16">
        <v>209605.30000000002</v>
      </c>
      <c r="O146" s="109">
        <v>290228.09999999998</v>
      </c>
      <c r="P146" s="16">
        <v>343505.60000000003</v>
      </c>
      <c r="Q146" s="107">
        <f t="shared" ref="Q146:U146" si="27">Q147+Q148</f>
        <v>266874.2</v>
      </c>
      <c r="R146" s="107">
        <f t="shared" si="27"/>
        <v>561713.4</v>
      </c>
      <c r="S146" s="16">
        <f t="shared" si="27"/>
        <v>266906</v>
      </c>
      <c r="T146" s="16">
        <f t="shared" si="27"/>
        <v>305564</v>
      </c>
      <c r="U146" s="16">
        <f t="shared" si="27"/>
        <v>305564</v>
      </c>
    </row>
    <row r="147" spans="1:22" s="103" customFormat="1" ht="25.5" customHeight="1" x14ac:dyDescent="0.3">
      <c r="A147" s="183"/>
      <c r="B147" s="183"/>
      <c r="C147" s="183"/>
      <c r="D147" s="183"/>
      <c r="E147" s="183"/>
      <c r="F147" s="194"/>
      <c r="G147" s="110" t="s">
        <v>8</v>
      </c>
      <c r="H147" s="100">
        <v>935</v>
      </c>
      <c r="I147" s="101"/>
      <c r="J147" s="101"/>
      <c r="K147" s="101"/>
      <c r="L147" s="111"/>
      <c r="M147" s="17">
        <v>202709.49999999997</v>
      </c>
      <c r="N147" s="17">
        <v>209605.30000000002</v>
      </c>
      <c r="O147" s="93">
        <v>290228.09999999998</v>
      </c>
      <c r="P147" s="17">
        <v>343505.60000000003</v>
      </c>
      <c r="Q147" s="17">
        <f>SUM(Q152:Q181)</f>
        <v>266874.2</v>
      </c>
      <c r="R147" s="17">
        <f t="shared" ref="R147:U147" si="28">SUM(R152:R181)</f>
        <v>561713.4</v>
      </c>
      <c r="S147" s="17">
        <f t="shared" si="28"/>
        <v>266906</v>
      </c>
      <c r="T147" s="17">
        <f t="shared" si="28"/>
        <v>305564</v>
      </c>
      <c r="U147" s="17">
        <f t="shared" si="28"/>
        <v>305564</v>
      </c>
    </row>
    <row r="148" spans="1:22" s="103" customFormat="1" ht="26.25" customHeight="1" x14ac:dyDescent="0.3">
      <c r="A148" s="184"/>
      <c r="B148" s="184"/>
      <c r="C148" s="184"/>
      <c r="D148" s="184"/>
      <c r="E148" s="184"/>
      <c r="F148" s="195"/>
      <c r="G148" s="110" t="s">
        <v>82</v>
      </c>
      <c r="H148" s="105">
        <v>940</v>
      </c>
      <c r="I148" s="112"/>
      <c r="J148" s="112"/>
      <c r="K148" s="101"/>
      <c r="L148" s="113"/>
      <c r="M148" s="17">
        <v>1384.3100000000002</v>
      </c>
      <c r="N148" s="17">
        <v>0</v>
      </c>
      <c r="O148" s="17">
        <v>0</v>
      </c>
      <c r="P148" s="17">
        <v>0</v>
      </c>
      <c r="Q148" s="114">
        <f>Q151</f>
        <v>0</v>
      </c>
      <c r="R148" s="114">
        <f t="shared" ref="R148:U148" si="29">R151</f>
        <v>0</v>
      </c>
      <c r="S148" s="114">
        <f t="shared" si="29"/>
        <v>0</v>
      </c>
      <c r="T148" s="114">
        <f t="shared" si="29"/>
        <v>0</v>
      </c>
      <c r="U148" s="114">
        <f t="shared" si="29"/>
        <v>0</v>
      </c>
    </row>
    <row r="149" spans="1:22" s="150" customFormat="1" ht="21.75" customHeight="1" x14ac:dyDescent="0.3">
      <c r="A149" s="176" t="s">
        <v>25</v>
      </c>
      <c r="B149" s="176" t="s">
        <v>29</v>
      </c>
      <c r="C149" s="176" t="s">
        <v>16</v>
      </c>
      <c r="D149" s="192"/>
      <c r="E149" s="192"/>
      <c r="F149" s="185" t="s">
        <v>61</v>
      </c>
      <c r="G149" s="188" t="s">
        <v>230</v>
      </c>
      <c r="H149" s="179">
        <v>940</v>
      </c>
      <c r="I149" s="176" t="s">
        <v>19</v>
      </c>
      <c r="J149" s="176" t="s">
        <v>27</v>
      </c>
      <c r="K149" s="151" t="s">
        <v>137</v>
      </c>
      <c r="L149" s="255" t="s">
        <v>117</v>
      </c>
      <c r="M149" s="152">
        <v>1382.93</v>
      </c>
      <c r="N149" s="152">
        <v>0</v>
      </c>
      <c r="O149" s="152">
        <v>0</v>
      </c>
      <c r="P149" s="153">
        <v>0</v>
      </c>
      <c r="Q149" s="154">
        <v>0</v>
      </c>
      <c r="R149" s="152">
        <f t="shared" ref="R149:U170" si="30">Q149</f>
        <v>0</v>
      </c>
      <c r="S149" s="155">
        <f>R149</f>
        <v>0</v>
      </c>
      <c r="T149" s="155">
        <f t="shared" ref="T149:U151" si="31">S149</f>
        <v>0</v>
      </c>
      <c r="U149" s="155">
        <f t="shared" si="31"/>
        <v>0</v>
      </c>
    </row>
    <row r="150" spans="1:22" s="150" customFormat="1" ht="30.75" customHeight="1" x14ac:dyDescent="0.3">
      <c r="A150" s="177"/>
      <c r="B150" s="177"/>
      <c r="C150" s="177"/>
      <c r="D150" s="191"/>
      <c r="E150" s="191"/>
      <c r="F150" s="186"/>
      <c r="G150" s="189"/>
      <c r="H150" s="180"/>
      <c r="I150" s="177"/>
      <c r="J150" s="177"/>
      <c r="K150" s="151" t="s">
        <v>138</v>
      </c>
      <c r="L150" s="256"/>
      <c r="M150" s="154">
        <v>0</v>
      </c>
      <c r="N150" s="152">
        <v>0</v>
      </c>
      <c r="O150" s="152">
        <v>0</v>
      </c>
      <c r="P150" s="152">
        <v>0</v>
      </c>
      <c r="Q150" s="154">
        <v>0</v>
      </c>
      <c r="R150" s="152">
        <f t="shared" si="30"/>
        <v>0</v>
      </c>
      <c r="S150" s="155">
        <f t="shared" si="30"/>
        <v>0</v>
      </c>
      <c r="T150" s="155">
        <f t="shared" si="31"/>
        <v>0</v>
      </c>
      <c r="U150" s="155">
        <f t="shared" si="31"/>
        <v>0</v>
      </c>
    </row>
    <row r="151" spans="1:22" s="150" customFormat="1" ht="19.5" customHeight="1" x14ac:dyDescent="0.3">
      <c r="A151" s="191"/>
      <c r="B151" s="191"/>
      <c r="C151" s="191"/>
      <c r="D151" s="191"/>
      <c r="E151" s="191"/>
      <c r="F151" s="187"/>
      <c r="G151" s="190"/>
      <c r="H151" s="181"/>
      <c r="I151" s="181"/>
      <c r="J151" s="181"/>
      <c r="K151" s="151" t="s">
        <v>139</v>
      </c>
      <c r="L151" s="257"/>
      <c r="M151" s="152">
        <v>1.38</v>
      </c>
      <c r="N151" s="152">
        <v>0</v>
      </c>
      <c r="O151" s="152">
        <v>0</v>
      </c>
      <c r="P151" s="154">
        <v>0</v>
      </c>
      <c r="Q151" s="154">
        <v>0</v>
      </c>
      <c r="R151" s="152">
        <f t="shared" si="30"/>
        <v>0</v>
      </c>
      <c r="S151" s="155">
        <f t="shared" si="30"/>
        <v>0</v>
      </c>
      <c r="T151" s="155">
        <f t="shared" si="31"/>
        <v>0</v>
      </c>
      <c r="U151" s="155">
        <f t="shared" si="31"/>
        <v>0</v>
      </c>
    </row>
    <row r="152" spans="1:22" s="150" customFormat="1" ht="35.4" customHeight="1" x14ac:dyDescent="0.3">
      <c r="A152" s="191"/>
      <c r="B152" s="191"/>
      <c r="C152" s="191"/>
      <c r="D152" s="191"/>
      <c r="E152" s="191"/>
      <c r="F152" s="187"/>
      <c r="G152" s="188" t="s">
        <v>8</v>
      </c>
      <c r="H152" s="179">
        <v>935</v>
      </c>
      <c r="I152" s="176" t="s">
        <v>19</v>
      </c>
      <c r="J152" s="176" t="s">
        <v>27</v>
      </c>
      <c r="K152" s="151" t="s">
        <v>137</v>
      </c>
      <c r="L152" s="255" t="s">
        <v>117</v>
      </c>
      <c r="M152" s="152"/>
      <c r="N152" s="152">
        <v>48155.3</v>
      </c>
      <c r="O152" s="152">
        <v>79000</v>
      </c>
      <c r="P152" s="152">
        <v>97527.9</v>
      </c>
      <c r="Q152" s="152">
        <v>0</v>
      </c>
      <c r="R152" s="161">
        <v>132009.70000000001</v>
      </c>
      <c r="S152" s="161">
        <v>116285.2</v>
      </c>
      <c r="T152" s="152">
        <v>0</v>
      </c>
      <c r="U152" s="152">
        <v>0</v>
      </c>
      <c r="V152" s="166" t="s">
        <v>262</v>
      </c>
    </row>
    <row r="153" spans="1:22" s="150" customFormat="1" ht="21" customHeight="1" x14ac:dyDescent="0.3">
      <c r="A153" s="191"/>
      <c r="B153" s="191"/>
      <c r="C153" s="191"/>
      <c r="D153" s="191"/>
      <c r="E153" s="191"/>
      <c r="F153" s="187"/>
      <c r="G153" s="189"/>
      <c r="H153" s="180"/>
      <c r="I153" s="177"/>
      <c r="J153" s="177"/>
      <c r="K153" s="151" t="s">
        <v>209</v>
      </c>
      <c r="L153" s="256"/>
      <c r="M153" s="152"/>
      <c r="N153" s="152">
        <v>0</v>
      </c>
      <c r="O153" s="152">
        <v>102.6</v>
      </c>
      <c r="P153" s="152"/>
      <c r="Q153" s="152"/>
      <c r="R153" s="152">
        <f t="shared" ref="R153:U155" si="32">Q153</f>
        <v>0</v>
      </c>
      <c r="S153" s="152">
        <f t="shared" si="32"/>
        <v>0</v>
      </c>
      <c r="T153" s="152">
        <f t="shared" si="32"/>
        <v>0</v>
      </c>
      <c r="U153" s="152">
        <f t="shared" si="32"/>
        <v>0</v>
      </c>
      <c r="V153" s="166"/>
    </row>
    <row r="154" spans="1:22" s="150" customFormat="1" ht="18.75" customHeight="1" x14ac:dyDescent="0.3">
      <c r="A154" s="191"/>
      <c r="B154" s="191"/>
      <c r="C154" s="191"/>
      <c r="D154" s="191"/>
      <c r="E154" s="191"/>
      <c r="F154" s="187"/>
      <c r="G154" s="189"/>
      <c r="H154" s="180"/>
      <c r="I154" s="177"/>
      <c r="J154" s="177"/>
      <c r="K154" s="151" t="s">
        <v>168</v>
      </c>
      <c r="L154" s="256"/>
      <c r="M154" s="152"/>
      <c r="N154" s="152">
        <v>111.5</v>
      </c>
      <c r="O154" s="152"/>
      <c r="P154" s="152"/>
      <c r="Q154" s="152"/>
      <c r="R154" s="152">
        <f t="shared" si="32"/>
        <v>0</v>
      </c>
      <c r="S154" s="152">
        <f t="shared" si="32"/>
        <v>0</v>
      </c>
      <c r="T154" s="152">
        <f t="shared" si="32"/>
        <v>0</v>
      </c>
      <c r="U154" s="152">
        <f t="shared" si="32"/>
        <v>0</v>
      </c>
      <c r="V154" s="166"/>
    </row>
    <row r="155" spans="1:22" s="150" customFormat="1" ht="18.75" customHeight="1" x14ac:dyDescent="0.3">
      <c r="A155" s="191"/>
      <c r="B155" s="191"/>
      <c r="C155" s="191"/>
      <c r="D155" s="191"/>
      <c r="E155" s="191"/>
      <c r="F155" s="187"/>
      <c r="G155" s="189"/>
      <c r="H155" s="180"/>
      <c r="I155" s="177"/>
      <c r="J155" s="177"/>
      <c r="K155" s="151" t="s">
        <v>246</v>
      </c>
      <c r="L155" s="256"/>
      <c r="M155" s="152"/>
      <c r="N155" s="152">
        <v>0</v>
      </c>
      <c r="O155" s="152"/>
      <c r="P155" s="152"/>
      <c r="Q155" s="152">
        <v>0</v>
      </c>
      <c r="R155" s="152">
        <v>0</v>
      </c>
      <c r="S155" s="152">
        <f t="shared" si="32"/>
        <v>0</v>
      </c>
      <c r="T155" s="152">
        <f t="shared" si="32"/>
        <v>0</v>
      </c>
      <c r="U155" s="152">
        <f t="shared" si="32"/>
        <v>0</v>
      </c>
      <c r="V155" s="166"/>
    </row>
    <row r="156" spans="1:22" s="150" customFormat="1" ht="18.75" customHeight="1" x14ac:dyDescent="0.3">
      <c r="A156" s="191"/>
      <c r="B156" s="191"/>
      <c r="C156" s="191"/>
      <c r="D156" s="191"/>
      <c r="E156" s="191"/>
      <c r="F156" s="187"/>
      <c r="G156" s="196"/>
      <c r="H156" s="197"/>
      <c r="I156" s="178"/>
      <c r="J156" s="178"/>
      <c r="K156" s="151" t="s">
        <v>139</v>
      </c>
      <c r="L156" s="273"/>
      <c r="M156" s="152"/>
      <c r="N156" s="152">
        <v>44</v>
      </c>
      <c r="O156" s="152">
        <v>17.21</v>
      </c>
      <c r="P156" s="152">
        <v>9.8000000000000007</v>
      </c>
      <c r="Q156" s="152">
        <v>0</v>
      </c>
      <c r="R156" s="152">
        <v>13.2</v>
      </c>
      <c r="S156" s="152">
        <v>11.6</v>
      </c>
      <c r="T156" s="152">
        <v>0</v>
      </c>
      <c r="U156" s="152">
        <v>0</v>
      </c>
      <c r="V156" s="166"/>
    </row>
    <row r="157" spans="1:22" ht="19.5" customHeight="1" x14ac:dyDescent="0.3">
      <c r="A157" s="198" t="s">
        <v>25</v>
      </c>
      <c r="B157" s="198" t="s">
        <v>29</v>
      </c>
      <c r="C157" s="198" t="s">
        <v>17</v>
      </c>
      <c r="D157" s="198"/>
      <c r="E157" s="291"/>
      <c r="F157" s="236" t="s">
        <v>62</v>
      </c>
      <c r="G157" s="236" t="s">
        <v>8</v>
      </c>
      <c r="H157" s="210">
        <v>935</v>
      </c>
      <c r="I157" s="198" t="s">
        <v>19</v>
      </c>
      <c r="J157" s="198" t="s">
        <v>27</v>
      </c>
      <c r="K157" s="32" t="s">
        <v>140</v>
      </c>
      <c r="L157" s="253" t="s">
        <v>84</v>
      </c>
      <c r="M157" s="12">
        <v>17646.399999999998</v>
      </c>
      <c r="N157" s="12">
        <v>18147.099999999999</v>
      </c>
      <c r="O157" s="12">
        <v>3719.73</v>
      </c>
      <c r="P157" s="12">
        <v>21370.9</v>
      </c>
      <c r="Q157" s="147">
        <v>8036.1</v>
      </c>
      <c r="R157" s="147">
        <v>15000</v>
      </c>
      <c r="S157" s="147">
        <v>15864.8</v>
      </c>
      <c r="T157" s="147">
        <v>20000</v>
      </c>
      <c r="U157" s="147">
        <v>20000</v>
      </c>
    </row>
    <row r="158" spans="1:22" ht="16.5" customHeight="1" x14ac:dyDescent="0.3">
      <c r="A158" s="212"/>
      <c r="B158" s="212"/>
      <c r="C158" s="212"/>
      <c r="D158" s="212"/>
      <c r="E158" s="292"/>
      <c r="F158" s="237"/>
      <c r="G158" s="237"/>
      <c r="H158" s="280"/>
      <c r="I158" s="212"/>
      <c r="J158" s="212"/>
      <c r="K158" s="32" t="s">
        <v>169</v>
      </c>
      <c r="L158" s="254"/>
      <c r="M158" s="12"/>
      <c r="N158" s="12">
        <v>45433.3</v>
      </c>
      <c r="O158" s="12">
        <v>0</v>
      </c>
      <c r="P158" s="12"/>
      <c r="Q158" s="147"/>
      <c r="R158" s="147">
        <f t="shared" ref="R158:U160" si="33">Q158</f>
        <v>0</v>
      </c>
      <c r="S158" s="147">
        <f t="shared" si="33"/>
        <v>0</v>
      </c>
      <c r="T158" s="147">
        <f t="shared" si="33"/>
        <v>0</v>
      </c>
      <c r="U158" s="147">
        <f t="shared" si="33"/>
        <v>0</v>
      </c>
    </row>
    <row r="159" spans="1:22" ht="18" customHeight="1" x14ac:dyDescent="0.3">
      <c r="A159" s="212"/>
      <c r="B159" s="212"/>
      <c r="C159" s="212"/>
      <c r="D159" s="212"/>
      <c r="E159" s="292"/>
      <c r="F159" s="237"/>
      <c r="G159" s="237"/>
      <c r="H159" s="280"/>
      <c r="I159" s="212"/>
      <c r="J159" s="212"/>
      <c r="K159" s="32" t="s">
        <v>162</v>
      </c>
      <c r="L159" s="254"/>
      <c r="M159" s="12">
        <v>300</v>
      </c>
      <c r="N159" s="12">
        <v>0</v>
      </c>
      <c r="O159" s="12">
        <v>0</v>
      </c>
      <c r="P159" s="12">
        <v>0</v>
      </c>
      <c r="Q159" s="147">
        <v>0</v>
      </c>
      <c r="R159" s="147">
        <f t="shared" si="33"/>
        <v>0</v>
      </c>
      <c r="S159" s="147">
        <f t="shared" si="33"/>
        <v>0</v>
      </c>
      <c r="T159" s="147">
        <f t="shared" si="33"/>
        <v>0</v>
      </c>
      <c r="U159" s="147">
        <f t="shared" si="33"/>
        <v>0</v>
      </c>
    </row>
    <row r="160" spans="1:22" ht="18" customHeight="1" x14ac:dyDescent="0.3">
      <c r="A160" s="212"/>
      <c r="B160" s="212"/>
      <c r="C160" s="212"/>
      <c r="D160" s="212"/>
      <c r="E160" s="292"/>
      <c r="F160" s="237"/>
      <c r="G160" s="237"/>
      <c r="H160" s="280"/>
      <c r="I160" s="212"/>
      <c r="J160" s="212"/>
      <c r="K160" s="32" t="s">
        <v>205</v>
      </c>
      <c r="L160" s="254"/>
      <c r="M160" s="12"/>
      <c r="N160" s="12"/>
      <c r="O160" s="12">
        <v>19479.7</v>
      </c>
      <c r="P160" s="12"/>
      <c r="Q160" s="147"/>
      <c r="R160" s="147">
        <f t="shared" si="33"/>
        <v>0</v>
      </c>
      <c r="S160" s="147">
        <f t="shared" si="33"/>
        <v>0</v>
      </c>
      <c r="T160" s="147">
        <f t="shared" si="33"/>
        <v>0</v>
      </c>
      <c r="U160" s="147">
        <f t="shared" si="33"/>
        <v>0</v>
      </c>
    </row>
    <row r="161" spans="1:21" ht="18" customHeight="1" x14ac:dyDescent="0.3">
      <c r="A161" s="199"/>
      <c r="B161" s="199"/>
      <c r="C161" s="199"/>
      <c r="D161" s="199"/>
      <c r="E161" s="293"/>
      <c r="F161" s="275"/>
      <c r="G161" s="275"/>
      <c r="H161" s="211"/>
      <c r="I161" s="199"/>
      <c r="J161" s="199"/>
      <c r="K161" s="32" t="s">
        <v>247</v>
      </c>
      <c r="L161" s="266"/>
      <c r="M161" s="12"/>
      <c r="N161" s="12"/>
      <c r="O161" s="12"/>
      <c r="P161" s="12"/>
      <c r="Q161" s="147">
        <v>43553</v>
      </c>
      <c r="R161" s="147">
        <v>1233</v>
      </c>
      <c r="S161" s="147">
        <v>1233</v>
      </c>
      <c r="T161" s="147">
        <v>1233</v>
      </c>
      <c r="U161" s="147">
        <v>1233</v>
      </c>
    </row>
    <row r="162" spans="1:21" s="150" customFormat="1" ht="18.75" customHeight="1" x14ac:dyDescent="0.3">
      <c r="A162" s="174" t="s">
        <v>25</v>
      </c>
      <c r="B162" s="174" t="s">
        <v>29</v>
      </c>
      <c r="C162" s="174" t="s">
        <v>24</v>
      </c>
      <c r="D162" s="174"/>
      <c r="E162" s="288"/>
      <c r="F162" s="289" t="s">
        <v>40</v>
      </c>
      <c r="G162" s="289" t="s">
        <v>8</v>
      </c>
      <c r="H162" s="295">
        <v>935</v>
      </c>
      <c r="I162" s="174" t="s">
        <v>19</v>
      </c>
      <c r="J162" s="174" t="s">
        <v>27</v>
      </c>
      <c r="K162" s="151" t="s">
        <v>141</v>
      </c>
      <c r="L162" s="294" t="s">
        <v>84</v>
      </c>
      <c r="M162" s="152">
        <v>57375.77</v>
      </c>
      <c r="N162" s="152">
        <v>3210</v>
      </c>
      <c r="O162" s="152">
        <v>106089.1</v>
      </c>
      <c r="P162" s="152">
        <v>99985.9</v>
      </c>
      <c r="Q162" s="156">
        <v>73531</v>
      </c>
      <c r="R162" s="161">
        <v>249569.1</v>
      </c>
      <c r="S162" s="156">
        <v>2461</v>
      </c>
      <c r="T162" s="152">
        <v>152461</v>
      </c>
      <c r="U162" s="152">
        <v>152461</v>
      </c>
    </row>
    <row r="163" spans="1:21" s="150" customFormat="1" ht="17.25" customHeight="1" x14ac:dyDescent="0.3">
      <c r="A163" s="175"/>
      <c r="B163" s="175"/>
      <c r="C163" s="175"/>
      <c r="D163" s="175"/>
      <c r="E163" s="175"/>
      <c r="F163" s="290"/>
      <c r="G163" s="290"/>
      <c r="H163" s="175"/>
      <c r="I163" s="175"/>
      <c r="J163" s="175"/>
      <c r="K163" s="151" t="s">
        <v>142</v>
      </c>
      <c r="L163" s="272"/>
      <c r="M163" s="152">
        <v>57.4</v>
      </c>
      <c r="N163" s="152">
        <v>3.5</v>
      </c>
      <c r="O163" s="152">
        <v>1071.6099999999999</v>
      </c>
      <c r="P163" s="152">
        <v>1041.2</v>
      </c>
      <c r="Q163" s="152">
        <v>745</v>
      </c>
      <c r="R163" s="152">
        <v>2626</v>
      </c>
      <c r="S163" s="152">
        <v>1588.6</v>
      </c>
      <c r="T163" s="152">
        <v>2000</v>
      </c>
      <c r="U163" s="152">
        <v>2000</v>
      </c>
    </row>
    <row r="164" spans="1:21" s="150" customFormat="1" ht="18" customHeight="1" x14ac:dyDescent="0.3">
      <c r="A164" s="175"/>
      <c r="B164" s="175"/>
      <c r="C164" s="175"/>
      <c r="D164" s="175"/>
      <c r="E164" s="175"/>
      <c r="F164" s="290"/>
      <c r="G164" s="290"/>
      <c r="H164" s="175"/>
      <c r="I164" s="175"/>
      <c r="J164" s="175"/>
      <c r="K164" s="151" t="s">
        <v>210</v>
      </c>
      <c r="L164" s="272"/>
      <c r="M164" s="152"/>
      <c r="N164" s="152"/>
      <c r="O164" s="152">
        <v>15183.11</v>
      </c>
      <c r="P164" s="152"/>
      <c r="Q164" s="152"/>
      <c r="R164" s="152"/>
      <c r="S164" s="152"/>
      <c r="T164" s="152"/>
      <c r="U164" s="152"/>
    </row>
    <row r="165" spans="1:21" s="150" customFormat="1" ht="18" customHeight="1" x14ac:dyDescent="0.3">
      <c r="A165" s="175"/>
      <c r="B165" s="175"/>
      <c r="C165" s="175"/>
      <c r="D165" s="175"/>
      <c r="E165" s="175"/>
      <c r="F165" s="290"/>
      <c r="G165" s="290"/>
      <c r="H165" s="175"/>
      <c r="I165" s="175"/>
      <c r="J165" s="175"/>
      <c r="K165" s="151" t="s">
        <v>211</v>
      </c>
      <c r="L165" s="272"/>
      <c r="M165" s="152"/>
      <c r="N165" s="152"/>
      <c r="O165" s="152">
        <v>1976</v>
      </c>
      <c r="P165" s="152"/>
      <c r="Q165" s="152"/>
      <c r="R165" s="152"/>
      <c r="S165" s="152"/>
      <c r="T165" s="152"/>
      <c r="U165" s="152"/>
    </row>
    <row r="166" spans="1:21" s="150" customFormat="1" ht="19.5" customHeight="1" x14ac:dyDescent="0.3">
      <c r="A166" s="175"/>
      <c r="B166" s="175"/>
      <c r="C166" s="175"/>
      <c r="D166" s="175"/>
      <c r="E166" s="175"/>
      <c r="F166" s="290"/>
      <c r="G166" s="290"/>
      <c r="H166" s="175"/>
      <c r="I166" s="175"/>
      <c r="J166" s="175"/>
      <c r="K166" s="151" t="s">
        <v>258</v>
      </c>
      <c r="L166" s="272"/>
      <c r="M166" s="152"/>
      <c r="N166" s="152">
        <v>0</v>
      </c>
      <c r="O166" s="152">
        <v>0</v>
      </c>
      <c r="P166" s="152">
        <v>0</v>
      </c>
      <c r="Q166" s="152">
        <v>1100</v>
      </c>
      <c r="R166" s="152"/>
      <c r="S166" s="152">
        <f t="shared" ref="S166:U166" si="34">R166</f>
        <v>0</v>
      </c>
      <c r="T166" s="152">
        <f t="shared" si="34"/>
        <v>0</v>
      </c>
      <c r="U166" s="152">
        <f t="shared" si="34"/>
        <v>0</v>
      </c>
    </row>
    <row r="167" spans="1:21" s="150" customFormat="1" ht="21.75" customHeight="1" x14ac:dyDescent="0.3">
      <c r="A167" s="175"/>
      <c r="B167" s="175"/>
      <c r="C167" s="175"/>
      <c r="D167" s="175"/>
      <c r="E167" s="175"/>
      <c r="F167" s="290"/>
      <c r="G167" s="290"/>
      <c r="H167" s="175"/>
      <c r="I167" s="175"/>
      <c r="J167" s="175"/>
      <c r="K167" s="151" t="s">
        <v>143</v>
      </c>
      <c r="L167" s="272"/>
      <c r="M167" s="152">
        <v>3575</v>
      </c>
      <c r="N167" s="152">
        <v>135.1</v>
      </c>
      <c r="O167" s="152">
        <v>2375.87</v>
      </c>
      <c r="P167" s="152">
        <v>2000</v>
      </c>
      <c r="Q167" s="152">
        <v>3225</v>
      </c>
      <c r="R167" s="152">
        <v>3500</v>
      </c>
      <c r="S167" s="152">
        <v>3500</v>
      </c>
      <c r="T167" s="152">
        <v>5500</v>
      </c>
      <c r="U167" s="152">
        <v>5500</v>
      </c>
    </row>
    <row r="168" spans="1:21" ht="27.6" customHeight="1" x14ac:dyDescent="0.3">
      <c r="A168" s="203" t="s">
        <v>25</v>
      </c>
      <c r="B168" s="203" t="s">
        <v>29</v>
      </c>
      <c r="C168" s="203" t="s">
        <v>24</v>
      </c>
      <c r="D168" s="204">
        <v>1</v>
      </c>
      <c r="E168" s="205"/>
      <c r="F168" s="206" t="s">
        <v>64</v>
      </c>
      <c r="G168" s="206" t="s">
        <v>8</v>
      </c>
      <c r="H168" s="207">
        <v>935</v>
      </c>
      <c r="I168" s="203" t="s">
        <v>19</v>
      </c>
      <c r="J168" s="203" t="s">
        <v>27</v>
      </c>
      <c r="K168" s="32" t="s">
        <v>144</v>
      </c>
      <c r="L168" s="43" t="s">
        <v>84</v>
      </c>
      <c r="M168" s="12">
        <v>120354.03</v>
      </c>
      <c r="N168" s="12">
        <v>0</v>
      </c>
      <c r="O168" s="12">
        <v>0</v>
      </c>
      <c r="P168" s="12">
        <v>0</v>
      </c>
      <c r="Q168" s="147">
        <v>0</v>
      </c>
      <c r="R168" s="147">
        <f t="shared" si="30"/>
        <v>0</v>
      </c>
      <c r="S168" s="147">
        <f t="shared" si="30"/>
        <v>0</v>
      </c>
      <c r="T168" s="147">
        <f t="shared" si="30"/>
        <v>0</v>
      </c>
      <c r="U168" s="147">
        <f t="shared" si="30"/>
        <v>0</v>
      </c>
    </row>
    <row r="169" spans="1:21" ht="25.95" customHeight="1" x14ac:dyDescent="0.3">
      <c r="A169" s="203"/>
      <c r="B169" s="203"/>
      <c r="C169" s="203"/>
      <c r="D169" s="204"/>
      <c r="E169" s="205"/>
      <c r="F169" s="206"/>
      <c r="G169" s="206"/>
      <c r="H169" s="207"/>
      <c r="I169" s="203"/>
      <c r="J169" s="203"/>
      <c r="K169" s="32" t="s">
        <v>203</v>
      </c>
      <c r="L169" s="43"/>
      <c r="M169" s="12"/>
      <c r="N169" s="12"/>
      <c r="O169" s="12">
        <v>58828.23</v>
      </c>
      <c r="P169" s="12"/>
      <c r="Q169" s="147"/>
      <c r="R169" s="147">
        <f t="shared" si="30"/>
        <v>0</v>
      </c>
      <c r="S169" s="147">
        <f t="shared" si="30"/>
        <v>0</v>
      </c>
      <c r="T169" s="147">
        <f t="shared" si="30"/>
        <v>0</v>
      </c>
      <c r="U169" s="147">
        <f t="shared" si="30"/>
        <v>0</v>
      </c>
    </row>
    <row r="170" spans="1:21" s="138" customFormat="1" ht="28.2" customHeight="1" x14ac:dyDescent="0.3">
      <c r="A170" s="203"/>
      <c r="B170" s="203"/>
      <c r="C170" s="203"/>
      <c r="D170" s="204"/>
      <c r="E170" s="205"/>
      <c r="F170" s="206"/>
      <c r="G170" s="206"/>
      <c r="H170" s="207"/>
      <c r="I170" s="203"/>
      <c r="J170" s="203"/>
      <c r="K170" s="157" t="s">
        <v>201</v>
      </c>
      <c r="L170" s="162" t="s">
        <v>84</v>
      </c>
      <c r="M170" s="163"/>
      <c r="N170" s="163"/>
      <c r="O170" s="163">
        <v>0</v>
      </c>
      <c r="P170" s="163">
        <v>100000</v>
      </c>
      <c r="Q170" s="163">
        <v>105344.4</v>
      </c>
      <c r="R170" s="163">
        <v>115000</v>
      </c>
      <c r="S170" s="163">
        <f t="shared" si="30"/>
        <v>115000</v>
      </c>
      <c r="T170" s="163">
        <f t="shared" si="30"/>
        <v>115000</v>
      </c>
      <c r="U170" s="163">
        <f t="shared" si="30"/>
        <v>115000</v>
      </c>
    </row>
    <row r="171" spans="1:21" ht="24" customHeight="1" x14ac:dyDescent="0.3">
      <c r="A171" s="203"/>
      <c r="B171" s="203"/>
      <c r="C171" s="203"/>
      <c r="D171" s="204"/>
      <c r="E171" s="205"/>
      <c r="F171" s="206"/>
      <c r="G171" s="206"/>
      <c r="H171" s="207"/>
      <c r="I171" s="203"/>
      <c r="J171" s="203"/>
      <c r="K171" s="32" t="s">
        <v>226</v>
      </c>
      <c r="L171" s="43" t="s">
        <v>84</v>
      </c>
      <c r="M171" s="12"/>
      <c r="N171" s="12"/>
      <c r="O171" s="12"/>
      <c r="P171" s="12">
        <v>0</v>
      </c>
      <c r="Q171" s="147">
        <v>0</v>
      </c>
      <c r="R171" s="147">
        <v>0</v>
      </c>
      <c r="S171" s="147">
        <v>0</v>
      </c>
      <c r="T171" s="147">
        <v>0</v>
      </c>
      <c r="U171" s="147">
        <v>0</v>
      </c>
    </row>
    <row r="172" spans="1:21" ht="38.25" customHeight="1" x14ac:dyDescent="0.3">
      <c r="A172" s="198" t="s">
        <v>25</v>
      </c>
      <c r="B172" s="198" t="s">
        <v>29</v>
      </c>
      <c r="C172" s="198" t="s">
        <v>24</v>
      </c>
      <c r="D172" s="200">
        <v>2</v>
      </c>
      <c r="E172" s="202"/>
      <c r="F172" s="208" t="s">
        <v>218</v>
      </c>
      <c r="G172" s="208" t="s">
        <v>8</v>
      </c>
      <c r="H172" s="210">
        <v>935</v>
      </c>
      <c r="I172" s="198" t="s">
        <v>19</v>
      </c>
      <c r="J172" s="198" t="s">
        <v>27</v>
      </c>
      <c r="K172" s="198" t="s">
        <v>197</v>
      </c>
      <c r="L172" s="253" t="s">
        <v>84</v>
      </c>
      <c r="M172" s="252">
        <v>0</v>
      </c>
      <c r="N172" s="267">
        <v>91171.8</v>
      </c>
      <c r="O172" s="252">
        <v>0</v>
      </c>
      <c r="P172" s="252">
        <v>0</v>
      </c>
      <c r="Q172" s="252">
        <f t="shared" ref="Q172" si="35">P173</f>
        <v>0</v>
      </c>
      <c r="R172" s="252">
        <f>Q173</f>
        <v>0</v>
      </c>
      <c r="S172" s="252">
        <f>R173</f>
        <v>0</v>
      </c>
      <c r="T172" s="252">
        <f t="shared" ref="T172:U172" si="36">S173</f>
        <v>0</v>
      </c>
      <c r="U172" s="252">
        <f t="shared" si="36"/>
        <v>0</v>
      </c>
    </row>
    <row r="173" spans="1:21" ht="67.5" customHeight="1" x14ac:dyDescent="0.3">
      <c r="A173" s="199"/>
      <c r="B173" s="199"/>
      <c r="C173" s="199"/>
      <c r="D173" s="201"/>
      <c r="E173" s="184"/>
      <c r="F173" s="209"/>
      <c r="G173" s="209"/>
      <c r="H173" s="211"/>
      <c r="I173" s="199"/>
      <c r="J173" s="199"/>
      <c r="K173" s="199"/>
      <c r="L173" s="266"/>
      <c r="M173" s="252"/>
      <c r="N173" s="268"/>
      <c r="O173" s="252"/>
      <c r="P173" s="252"/>
      <c r="Q173" s="252"/>
      <c r="R173" s="252"/>
      <c r="S173" s="252"/>
      <c r="T173" s="252"/>
      <c r="U173" s="252"/>
    </row>
    <row r="174" spans="1:21" ht="30.6" customHeight="1" x14ac:dyDescent="0.3">
      <c r="A174" s="203" t="s">
        <v>25</v>
      </c>
      <c r="B174" s="203" t="s">
        <v>29</v>
      </c>
      <c r="C174" s="203" t="s">
        <v>25</v>
      </c>
      <c r="D174" s="203"/>
      <c r="E174" s="203"/>
      <c r="F174" s="206" t="s">
        <v>46</v>
      </c>
      <c r="G174" s="206" t="s">
        <v>8</v>
      </c>
      <c r="H174" s="207">
        <v>935</v>
      </c>
      <c r="I174" s="198" t="s">
        <v>19</v>
      </c>
      <c r="J174" s="198" t="s">
        <v>27</v>
      </c>
      <c r="K174" s="32" t="s">
        <v>145</v>
      </c>
      <c r="L174" s="253" t="s">
        <v>84</v>
      </c>
      <c r="M174" s="12">
        <v>3400.9</v>
      </c>
      <c r="N174" s="12">
        <v>2800</v>
      </c>
      <c r="O174" s="12">
        <v>1817.94</v>
      </c>
      <c r="P174" s="12">
        <v>5207</v>
      </c>
      <c r="Q174" s="147">
        <v>0</v>
      </c>
      <c r="R174" s="147">
        <v>0</v>
      </c>
      <c r="S174" s="147">
        <f t="shared" ref="R174:U179" si="37">R174</f>
        <v>0</v>
      </c>
      <c r="T174" s="147">
        <f t="shared" si="37"/>
        <v>0</v>
      </c>
      <c r="U174" s="147">
        <f t="shared" si="37"/>
        <v>0</v>
      </c>
    </row>
    <row r="175" spans="1:21" ht="26.4" customHeight="1" x14ac:dyDescent="0.3">
      <c r="A175" s="203"/>
      <c r="B175" s="203"/>
      <c r="C175" s="203"/>
      <c r="D175" s="203"/>
      <c r="E175" s="203"/>
      <c r="F175" s="206"/>
      <c r="G175" s="206"/>
      <c r="H175" s="207"/>
      <c r="I175" s="212"/>
      <c r="J175" s="212"/>
      <c r="K175" s="32" t="s">
        <v>248</v>
      </c>
      <c r="L175" s="266"/>
      <c r="M175" s="12"/>
      <c r="N175" s="12"/>
      <c r="O175" s="12"/>
      <c r="P175" s="12"/>
      <c r="Q175" s="147">
        <v>9593</v>
      </c>
      <c r="R175" s="147">
        <v>6087.8</v>
      </c>
      <c r="S175" s="147">
        <v>7127</v>
      </c>
      <c r="T175" s="147">
        <v>9370</v>
      </c>
      <c r="U175" s="147">
        <v>9370</v>
      </c>
    </row>
    <row r="176" spans="1:21" ht="24.6" customHeight="1" x14ac:dyDescent="0.3">
      <c r="A176" s="203"/>
      <c r="B176" s="203"/>
      <c r="C176" s="203"/>
      <c r="D176" s="203"/>
      <c r="E176" s="203"/>
      <c r="F176" s="206"/>
      <c r="G176" s="206"/>
      <c r="H176" s="207"/>
      <c r="I176" s="199"/>
      <c r="J176" s="199"/>
      <c r="K176" s="32" t="s">
        <v>249</v>
      </c>
      <c r="L176" s="30"/>
      <c r="M176" s="12"/>
      <c r="N176" s="12"/>
      <c r="O176" s="12"/>
      <c r="P176" s="12"/>
      <c r="Q176" s="147">
        <v>600</v>
      </c>
      <c r="R176" s="147">
        <v>0</v>
      </c>
      <c r="S176" s="147">
        <v>0</v>
      </c>
      <c r="T176" s="147">
        <v>0</v>
      </c>
      <c r="U176" s="147">
        <v>0</v>
      </c>
    </row>
    <row r="177" spans="1:21" ht="29.4" customHeight="1" x14ac:dyDescent="0.3">
      <c r="A177" s="203"/>
      <c r="B177" s="203"/>
      <c r="C177" s="203"/>
      <c r="D177" s="203"/>
      <c r="E177" s="203"/>
      <c r="F177" s="206"/>
      <c r="G177" s="206"/>
      <c r="H177" s="207"/>
      <c r="I177" s="32" t="s">
        <v>23</v>
      </c>
      <c r="J177" s="32" t="s">
        <v>18</v>
      </c>
      <c r="K177" s="32" t="s">
        <v>206</v>
      </c>
      <c r="L177" s="43" t="s">
        <v>84</v>
      </c>
      <c r="M177" s="12"/>
      <c r="N177" s="12"/>
      <c r="O177" s="12">
        <v>567</v>
      </c>
      <c r="P177" s="12"/>
      <c r="Q177" s="147"/>
      <c r="R177" s="147">
        <f t="shared" si="37"/>
        <v>0</v>
      </c>
      <c r="S177" s="147">
        <f t="shared" si="37"/>
        <v>0</v>
      </c>
      <c r="T177" s="147">
        <f t="shared" si="37"/>
        <v>0</v>
      </c>
      <c r="U177" s="147">
        <f t="shared" si="37"/>
        <v>0</v>
      </c>
    </row>
    <row r="178" spans="1:21" ht="56.4" customHeight="1" x14ac:dyDescent="0.3">
      <c r="A178" s="203" t="s">
        <v>25</v>
      </c>
      <c r="B178" s="203" t="s">
        <v>29</v>
      </c>
      <c r="C178" s="203" t="s">
        <v>28</v>
      </c>
      <c r="D178" s="33"/>
      <c r="E178" s="33"/>
      <c r="F178" s="221" t="s">
        <v>47</v>
      </c>
      <c r="G178" s="221" t="s">
        <v>8</v>
      </c>
      <c r="H178" s="203">
        <v>935</v>
      </c>
      <c r="I178" s="203" t="s">
        <v>19</v>
      </c>
      <c r="J178" s="203" t="s">
        <v>27</v>
      </c>
      <c r="K178" s="32" t="s">
        <v>146</v>
      </c>
      <c r="L178" s="269">
        <v>244</v>
      </c>
      <c r="M178" s="12"/>
      <c r="N178" s="12">
        <v>0</v>
      </c>
      <c r="O178" s="12">
        <v>0</v>
      </c>
      <c r="P178" s="12">
        <v>0</v>
      </c>
      <c r="Q178" s="147">
        <v>0</v>
      </c>
      <c r="R178" s="147">
        <f t="shared" si="37"/>
        <v>0</v>
      </c>
      <c r="S178" s="147">
        <f t="shared" si="37"/>
        <v>0</v>
      </c>
      <c r="T178" s="147">
        <f t="shared" si="37"/>
        <v>0</v>
      </c>
      <c r="U178" s="147">
        <f t="shared" si="37"/>
        <v>0</v>
      </c>
    </row>
    <row r="179" spans="1:21" ht="55.95" customHeight="1" x14ac:dyDescent="0.3">
      <c r="A179" s="205"/>
      <c r="B179" s="205"/>
      <c r="C179" s="205"/>
      <c r="D179" s="33"/>
      <c r="E179" s="33"/>
      <c r="F179" s="274"/>
      <c r="G179" s="274"/>
      <c r="H179" s="205"/>
      <c r="I179" s="205"/>
      <c r="J179" s="205"/>
      <c r="K179" s="32" t="s">
        <v>170</v>
      </c>
      <c r="L179" s="270"/>
      <c r="M179" s="12"/>
      <c r="N179" s="12">
        <v>393.7</v>
      </c>
      <c r="O179" s="12"/>
      <c r="P179" s="12"/>
      <c r="Q179" s="147"/>
      <c r="R179" s="147">
        <f t="shared" si="37"/>
        <v>0</v>
      </c>
      <c r="S179" s="147">
        <f t="shared" si="37"/>
        <v>0</v>
      </c>
      <c r="T179" s="147">
        <f t="shared" si="37"/>
        <v>0</v>
      </c>
      <c r="U179" s="147">
        <f t="shared" si="37"/>
        <v>0</v>
      </c>
    </row>
    <row r="180" spans="1:21" ht="28.5" customHeight="1" x14ac:dyDescent="0.3">
      <c r="A180" s="198" t="s">
        <v>25</v>
      </c>
      <c r="B180" s="198" t="s">
        <v>29</v>
      </c>
      <c r="C180" s="198" t="s">
        <v>5</v>
      </c>
      <c r="D180" s="202"/>
      <c r="E180" s="202"/>
      <c r="F180" s="208" t="s">
        <v>215</v>
      </c>
      <c r="G180" s="236" t="s">
        <v>8</v>
      </c>
      <c r="H180" s="210">
        <v>935</v>
      </c>
      <c r="I180" s="198" t="s">
        <v>19</v>
      </c>
      <c r="J180" s="198" t="s">
        <v>26</v>
      </c>
      <c r="K180" s="32" t="s">
        <v>227</v>
      </c>
      <c r="L180" s="236">
        <v>244</v>
      </c>
      <c r="M180" s="12"/>
      <c r="N180" s="12"/>
      <c r="O180" s="12"/>
      <c r="P180" s="12">
        <v>4183.3999999999996</v>
      </c>
      <c r="Q180" s="161">
        <v>3834.8</v>
      </c>
      <c r="R180" s="161">
        <v>19368.599999999999</v>
      </c>
      <c r="S180" s="147">
        <v>3834.8</v>
      </c>
      <c r="T180" s="147">
        <v>0</v>
      </c>
      <c r="U180" s="147">
        <v>0</v>
      </c>
    </row>
    <row r="181" spans="1:21" s="20" customFormat="1" ht="28.5" customHeight="1" x14ac:dyDescent="0.2">
      <c r="A181" s="199"/>
      <c r="B181" s="199"/>
      <c r="C181" s="199"/>
      <c r="D181" s="184"/>
      <c r="E181" s="184"/>
      <c r="F181" s="209"/>
      <c r="G181" s="275"/>
      <c r="H181" s="211"/>
      <c r="I181" s="199"/>
      <c r="J181" s="199"/>
      <c r="K181" s="32" t="s">
        <v>250</v>
      </c>
      <c r="L181" s="275"/>
      <c r="M181" s="2"/>
      <c r="N181" s="2"/>
      <c r="O181" s="2"/>
      <c r="P181" s="2">
        <v>12179.5</v>
      </c>
      <c r="Q181" s="2">
        <v>17311.900000000001</v>
      </c>
      <c r="R181" s="2">
        <v>17306</v>
      </c>
      <c r="S181" s="2">
        <v>0</v>
      </c>
      <c r="T181" s="2">
        <v>0</v>
      </c>
      <c r="U181" s="2">
        <v>0</v>
      </c>
    </row>
    <row r="182" spans="1:21" s="118" customFormat="1" ht="26.25" customHeight="1" x14ac:dyDescent="0.2">
      <c r="A182" s="45" t="s">
        <v>25</v>
      </c>
      <c r="B182" s="50">
        <v>6</v>
      </c>
      <c r="C182" s="50"/>
      <c r="D182" s="50"/>
      <c r="E182" s="50"/>
      <c r="F182" s="206" t="s">
        <v>147</v>
      </c>
      <c r="G182" s="206" t="s">
        <v>251</v>
      </c>
      <c r="H182" s="115">
        <v>935</v>
      </c>
      <c r="I182" s="116" t="s">
        <v>23</v>
      </c>
      <c r="J182" s="116" t="s">
        <v>23</v>
      </c>
      <c r="K182" s="116" t="s">
        <v>148</v>
      </c>
      <c r="L182" s="117"/>
      <c r="M182" s="16">
        <v>9559.3799999999992</v>
      </c>
      <c r="N182" s="16">
        <v>7921.9999999999991</v>
      </c>
      <c r="O182" s="16">
        <v>7111.7000000000007</v>
      </c>
      <c r="P182" s="16">
        <v>6430.1</v>
      </c>
      <c r="Q182" s="16">
        <f>Q183+Q184+Q185+Q186+Q187+Q188+Q189</f>
        <v>7368.1</v>
      </c>
      <c r="R182" s="16">
        <f>R183+R184+R185+R186+R187+R188+R189</f>
        <v>11136.3</v>
      </c>
      <c r="S182" s="16">
        <f>S183+S184+S185+S186+S187+S188+S189</f>
        <v>10992</v>
      </c>
      <c r="T182" s="16">
        <f t="shared" ref="T182:U182" si="38">T183+T184+T185+T186+T187+T188+T189</f>
        <v>11136.9</v>
      </c>
      <c r="U182" s="16">
        <f t="shared" si="38"/>
        <v>11152.599999999999</v>
      </c>
    </row>
    <row r="183" spans="1:21" s="120" customFormat="1" ht="18" customHeight="1" x14ac:dyDescent="0.2">
      <c r="A183" s="203" t="s">
        <v>25</v>
      </c>
      <c r="B183" s="203" t="s">
        <v>30</v>
      </c>
      <c r="C183" s="203" t="s">
        <v>16</v>
      </c>
      <c r="D183" s="203" t="s">
        <v>30</v>
      </c>
      <c r="E183" s="227"/>
      <c r="F183" s="206"/>
      <c r="G183" s="206"/>
      <c r="H183" s="297">
        <v>935</v>
      </c>
      <c r="I183" s="296" t="s">
        <v>23</v>
      </c>
      <c r="J183" s="296" t="s">
        <v>23</v>
      </c>
      <c r="K183" s="296" t="s">
        <v>148</v>
      </c>
      <c r="L183" s="119" t="s">
        <v>187</v>
      </c>
      <c r="M183" s="12">
        <v>9559.3799999999992</v>
      </c>
      <c r="N183" s="12">
        <v>5764</v>
      </c>
      <c r="O183" s="12">
        <v>4977.5</v>
      </c>
      <c r="P183" s="12">
        <v>4701.2</v>
      </c>
      <c r="Q183" s="147">
        <v>5191</v>
      </c>
      <c r="R183" s="147">
        <v>8360</v>
      </c>
      <c r="S183" s="147">
        <f t="shared" ref="R183:U186" si="39">R183</f>
        <v>8360</v>
      </c>
      <c r="T183" s="147">
        <f t="shared" si="39"/>
        <v>8360</v>
      </c>
      <c r="U183" s="147">
        <f t="shared" si="39"/>
        <v>8360</v>
      </c>
    </row>
    <row r="184" spans="1:21" s="120" customFormat="1" ht="17.25" customHeight="1" x14ac:dyDescent="0.2">
      <c r="A184" s="203"/>
      <c r="B184" s="203"/>
      <c r="C184" s="203"/>
      <c r="D184" s="203"/>
      <c r="E184" s="227"/>
      <c r="F184" s="206"/>
      <c r="G184" s="206"/>
      <c r="H184" s="297"/>
      <c r="I184" s="296"/>
      <c r="J184" s="296"/>
      <c r="K184" s="296"/>
      <c r="L184" s="119" t="s">
        <v>195</v>
      </c>
      <c r="M184" s="12"/>
      <c r="N184" s="12">
        <v>0.2</v>
      </c>
      <c r="O184" s="12"/>
      <c r="P184" s="14">
        <v>18.3</v>
      </c>
      <c r="Q184" s="14">
        <v>55.7</v>
      </c>
      <c r="R184" s="147">
        <v>21.3</v>
      </c>
      <c r="S184" s="147">
        <v>0</v>
      </c>
      <c r="T184" s="147">
        <v>21.3</v>
      </c>
      <c r="U184" s="147">
        <f t="shared" si="39"/>
        <v>21.3</v>
      </c>
    </row>
    <row r="185" spans="1:21" s="120" customFormat="1" ht="16.5" customHeight="1" x14ac:dyDescent="0.2">
      <c r="A185" s="203"/>
      <c r="B185" s="203"/>
      <c r="C185" s="203"/>
      <c r="D185" s="203"/>
      <c r="E185" s="227"/>
      <c r="F185" s="206"/>
      <c r="G185" s="206"/>
      <c r="H185" s="297"/>
      <c r="I185" s="296"/>
      <c r="J185" s="296"/>
      <c r="K185" s="296"/>
      <c r="L185" s="119" t="s">
        <v>186</v>
      </c>
      <c r="M185" s="12"/>
      <c r="N185" s="12">
        <v>1686.6</v>
      </c>
      <c r="O185" s="12">
        <v>1530.3</v>
      </c>
      <c r="P185" s="12">
        <v>1396.8</v>
      </c>
      <c r="Q185" s="147">
        <v>1746.3</v>
      </c>
      <c r="R185" s="147">
        <v>2515</v>
      </c>
      <c r="S185" s="147">
        <f t="shared" si="39"/>
        <v>2515</v>
      </c>
      <c r="T185" s="147">
        <f t="shared" si="39"/>
        <v>2515</v>
      </c>
      <c r="U185" s="147">
        <f t="shared" si="39"/>
        <v>2515</v>
      </c>
    </row>
    <row r="186" spans="1:21" s="120" customFormat="1" ht="16.5" customHeight="1" x14ac:dyDescent="0.2">
      <c r="A186" s="203"/>
      <c r="B186" s="203"/>
      <c r="C186" s="203"/>
      <c r="D186" s="203"/>
      <c r="E186" s="227"/>
      <c r="F186" s="206"/>
      <c r="G186" s="206"/>
      <c r="H186" s="297"/>
      <c r="I186" s="296"/>
      <c r="J186" s="296"/>
      <c r="K186" s="296"/>
      <c r="L186" s="119" t="s">
        <v>196</v>
      </c>
      <c r="M186" s="12"/>
      <c r="N186" s="12">
        <v>52.2</v>
      </c>
      <c r="O186" s="12"/>
      <c r="P186" s="14"/>
      <c r="Q186" s="14"/>
      <c r="R186" s="147">
        <f t="shared" si="39"/>
        <v>0</v>
      </c>
      <c r="S186" s="147">
        <f t="shared" si="39"/>
        <v>0</v>
      </c>
      <c r="T186" s="147">
        <f t="shared" si="39"/>
        <v>0</v>
      </c>
      <c r="U186" s="147">
        <f t="shared" si="39"/>
        <v>0</v>
      </c>
    </row>
    <row r="187" spans="1:21" s="120" customFormat="1" ht="22.5" customHeight="1" x14ac:dyDescent="0.2">
      <c r="A187" s="203"/>
      <c r="B187" s="203"/>
      <c r="C187" s="203"/>
      <c r="D187" s="203"/>
      <c r="E187" s="227"/>
      <c r="F187" s="206"/>
      <c r="G187" s="206"/>
      <c r="H187" s="297"/>
      <c r="I187" s="296"/>
      <c r="J187" s="296"/>
      <c r="K187" s="296"/>
      <c r="L187" s="119" t="s">
        <v>84</v>
      </c>
      <c r="M187" s="12"/>
      <c r="N187" s="12">
        <v>419</v>
      </c>
      <c r="O187" s="12">
        <v>516.29999999999995</v>
      </c>
      <c r="P187" s="14">
        <v>313.8</v>
      </c>
      <c r="Q187" s="14">
        <v>218.5</v>
      </c>
      <c r="R187" s="147">
        <v>240</v>
      </c>
      <c r="S187" s="147">
        <v>117</v>
      </c>
      <c r="T187" s="147">
        <v>240.6</v>
      </c>
      <c r="U187" s="147">
        <v>256.3</v>
      </c>
    </row>
    <row r="188" spans="1:21" s="123" customFormat="1" ht="13.8" x14ac:dyDescent="0.25">
      <c r="A188" s="203"/>
      <c r="B188" s="203"/>
      <c r="C188" s="203"/>
      <c r="D188" s="203"/>
      <c r="E188" s="227"/>
      <c r="F188" s="206"/>
      <c r="G188" s="206"/>
      <c r="H188" s="297"/>
      <c r="I188" s="296"/>
      <c r="J188" s="296"/>
      <c r="K188" s="296" t="s">
        <v>252</v>
      </c>
      <c r="L188" s="11">
        <v>121</v>
      </c>
      <c r="M188" s="121"/>
      <c r="N188" s="121"/>
      <c r="O188" s="11">
        <v>67.3</v>
      </c>
      <c r="P188" s="121"/>
      <c r="Q188" s="122">
        <v>120.3</v>
      </c>
      <c r="R188" s="121"/>
      <c r="S188" s="121"/>
      <c r="T188" s="121"/>
      <c r="U188" s="121"/>
    </row>
    <row r="189" spans="1:21" s="125" customFormat="1" x14ac:dyDescent="0.3">
      <c r="A189" s="203"/>
      <c r="B189" s="203"/>
      <c r="C189" s="203"/>
      <c r="D189" s="203"/>
      <c r="E189" s="227"/>
      <c r="F189" s="206"/>
      <c r="G189" s="206"/>
      <c r="H189" s="297"/>
      <c r="I189" s="296"/>
      <c r="J189" s="296"/>
      <c r="K189" s="296"/>
      <c r="L189" s="124">
        <v>129</v>
      </c>
      <c r="M189" s="121"/>
      <c r="N189" s="121"/>
      <c r="O189" s="11">
        <v>20.3</v>
      </c>
      <c r="P189" s="121"/>
      <c r="Q189" s="122">
        <v>36.299999999999997</v>
      </c>
      <c r="R189" s="121"/>
      <c r="S189" s="121"/>
      <c r="T189" s="121"/>
      <c r="U189" s="121"/>
    </row>
    <row r="190" spans="1:21" s="125" customFormat="1" x14ac:dyDescent="0.3">
      <c r="A190" s="126"/>
      <c r="F190" s="127"/>
      <c r="G190" s="128"/>
      <c r="L190" s="129"/>
      <c r="M190" s="130"/>
      <c r="N190" s="130"/>
      <c r="O190" s="131"/>
      <c r="P190" s="130"/>
      <c r="Q190" s="130"/>
      <c r="R190" s="130"/>
      <c r="S190" s="59"/>
      <c r="T190" s="59"/>
      <c r="U190" s="165" t="s">
        <v>231</v>
      </c>
    </row>
  </sheetData>
  <mergeCells count="421">
    <mergeCell ref="J183:J189"/>
    <mergeCell ref="K183:K187"/>
    <mergeCell ref="K188:K189"/>
    <mergeCell ref="A180:A181"/>
    <mergeCell ref="B180:B181"/>
    <mergeCell ref="C180:C181"/>
    <mergeCell ref="D180:D181"/>
    <mergeCell ref="E180:E181"/>
    <mergeCell ref="F180:F181"/>
    <mergeCell ref="G180:G181"/>
    <mergeCell ref="F182:F189"/>
    <mergeCell ref="G182:G189"/>
    <mergeCell ref="A183:A189"/>
    <mergeCell ref="B183:B189"/>
    <mergeCell ref="C183:C189"/>
    <mergeCell ref="D183:D189"/>
    <mergeCell ref="E183:E189"/>
    <mergeCell ref="H183:H189"/>
    <mergeCell ref="I183:I189"/>
    <mergeCell ref="A178:A179"/>
    <mergeCell ref="B178:B179"/>
    <mergeCell ref="C178:C179"/>
    <mergeCell ref="F178:F179"/>
    <mergeCell ref="H178:H179"/>
    <mergeCell ref="I178:I179"/>
    <mergeCell ref="J178:J179"/>
    <mergeCell ref="A172:A173"/>
    <mergeCell ref="L178:L179"/>
    <mergeCell ref="A174:A177"/>
    <mergeCell ref="B174:B177"/>
    <mergeCell ref="C174:C177"/>
    <mergeCell ref="D174:D177"/>
    <mergeCell ref="E174:E177"/>
    <mergeCell ref="F174:F177"/>
    <mergeCell ref="G174:G177"/>
    <mergeCell ref="H174:H177"/>
    <mergeCell ref="I174:I176"/>
    <mergeCell ref="J174:J176"/>
    <mergeCell ref="G178:G179"/>
    <mergeCell ref="D162:D167"/>
    <mergeCell ref="E162:E167"/>
    <mergeCell ref="F162:F167"/>
    <mergeCell ref="G162:G167"/>
    <mergeCell ref="C138:C145"/>
    <mergeCell ref="L157:L161"/>
    <mergeCell ref="H180:H181"/>
    <mergeCell ref="I180:I181"/>
    <mergeCell ref="L174:L175"/>
    <mergeCell ref="J180:J181"/>
    <mergeCell ref="L180:L181"/>
    <mergeCell ref="E157:E161"/>
    <mergeCell ref="F157:F161"/>
    <mergeCell ref="G157:G161"/>
    <mergeCell ref="H157:H161"/>
    <mergeCell ref="I157:I161"/>
    <mergeCell ref="J157:J161"/>
    <mergeCell ref="L162:L167"/>
    <mergeCell ref="I172:I173"/>
    <mergeCell ref="J172:J173"/>
    <mergeCell ref="K172:K173"/>
    <mergeCell ref="H162:H167"/>
    <mergeCell ref="J162:J167"/>
    <mergeCell ref="I168:I171"/>
    <mergeCell ref="A98:A99"/>
    <mergeCell ref="B100:B106"/>
    <mergeCell ref="D134:D136"/>
    <mergeCell ref="E134:E136"/>
    <mergeCell ref="F134:F136"/>
    <mergeCell ref="G132:G133"/>
    <mergeCell ref="D132:D133"/>
    <mergeCell ref="E132:E133"/>
    <mergeCell ref="G134:G136"/>
    <mergeCell ref="A127:A129"/>
    <mergeCell ref="B127:B129"/>
    <mergeCell ref="C127:C129"/>
    <mergeCell ref="C134:C136"/>
    <mergeCell ref="A112:A114"/>
    <mergeCell ref="B112:B114"/>
    <mergeCell ref="C112:C114"/>
    <mergeCell ref="D112:D114"/>
    <mergeCell ref="C118:C126"/>
    <mergeCell ref="E118:E126"/>
    <mergeCell ref="A116:A117"/>
    <mergeCell ref="B132:B133"/>
    <mergeCell ref="B134:B136"/>
    <mergeCell ref="A134:A136"/>
    <mergeCell ref="D127:D129"/>
    <mergeCell ref="E127:E129"/>
    <mergeCell ref="F127:F129"/>
    <mergeCell ref="A118:A126"/>
    <mergeCell ref="D138:D145"/>
    <mergeCell ref="E138:E145"/>
    <mergeCell ref="G138:G145"/>
    <mergeCell ref="F138:F145"/>
    <mergeCell ref="A130:A131"/>
    <mergeCell ref="C130:C131"/>
    <mergeCell ref="D130:D131"/>
    <mergeCell ref="A90:A97"/>
    <mergeCell ref="B90:B97"/>
    <mergeCell ref="C90:C97"/>
    <mergeCell ref="D90:D97"/>
    <mergeCell ref="E90:E97"/>
    <mergeCell ref="F90:F97"/>
    <mergeCell ref="G90:G94"/>
    <mergeCell ref="B130:B131"/>
    <mergeCell ref="G127:G129"/>
    <mergeCell ref="E130:E131"/>
    <mergeCell ref="F130:F131"/>
    <mergeCell ref="G130:G131"/>
    <mergeCell ref="C100:C106"/>
    <mergeCell ref="D100:D106"/>
    <mergeCell ref="E100:E106"/>
    <mergeCell ref="B116:B117"/>
    <mergeCell ref="C116:C117"/>
    <mergeCell ref="D116:D117"/>
    <mergeCell ref="E116:E117"/>
    <mergeCell ref="F116:F117"/>
    <mergeCell ref="G116:G117"/>
    <mergeCell ref="G118:G126"/>
    <mergeCell ref="B98:B99"/>
    <mergeCell ref="C98:C99"/>
    <mergeCell ref="B88:B89"/>
    <mergeCell ref="C88:C89"/>
    <mergeCell ref="D88:D89"/>
    <mergeCell ref="E88:E89"/>
    <mergeCell ref="F88:F89"/>
    <mergeCell ref="G88:G89"/>
    <mergeCell ref="H88:H89"/>
    <mergeCell ref="I88:I89"/>
    <mergeCell ref="G95:G97"/>
    <mergeCell ref="F112:F115"/>
    <mergeCell ref="G112:G115"/>
    <mergeCell ref="H112:H115"/>
    <mergeCell ref="E112:E115"/>
    <mergeCell ref="I65:I67"/>
    <mergeCell ref="I85:I87"/>
    <mergeCell ref="I71:I84"/>
    <mergeCell ref="C85:C87"/>
    <mergeCell ref="D85:D87"/>
    <mergeCell ref="E85:E87"/>
    <mergeCell ref="F85:F87"/>
    <mergeCell ref="G85:G87"/>
    <mergeCell ref="F107:F110"/>
    <mergeCell ref="F65:F70"/>
    <mergeCell ref="I107:I110"/>
    <mergeCell ref="F98:F99"/>
    <mergeCell ref="G65:G67"/>
    <mergeCell ref="G68:G70"/>
    <mergeCell ref="C65:C70"/>
    <mergeCell ref="D65:D70"/>
    <mergeCell ref="H90:H97"/>
    <mergeCell ref="I90:I97"/>
    <mergeCell ref="I104:I106"/>
    <mergeCell ref="D98:D99"/>
    <mergeCell ref="A55:A58"/>
    <mergeCell ref="B55:B58"/>
    <mergeCell ref="C55:C58"/>
    <mergeCell ref="D55:D58"/>
    <mergeCell ref="E55:E58"/>
    <mergeCell ref="H55:H58"/>
    <mergeCell ref="I55:I58"/>
    <mergeCell ref="F71:F84"/>
    <mergeCell ref="E65:E70"/>
    <mergeCell ref="E59:E62"/>
    <mergeCell ref="F59:F62"/>
    <mergeCell ref="F55:F58"/>
    <mergeCell ref="G55:G58"/>
    <mergeCell ref="H60:H62"/>
    <mergeCell ref="I60:I62"/>
    <mergeCell ref="A59:A62"/>
    <mergeCell ref="B59:B62"/>
    <mergeCell ref="C59:C62"/>
    <mergeCell ref="D59:D62"/>
    <mergeCell ref="H107:H110"/>
    <mergeCell ref="H104:H106"/>
    <mergeCell ref="H65:H67"/>
    <mergeCell ref="H85:H87"/>
    <mergeCell ref="H100:H103"/>
    <mergeCell ref="E98:E99"/>
    <mergeCell ref="T27:T28"/>
    <mergeCell ref="U27:U28"/>
    <mergeCell ref="A71:A84"/>
    <mergeCell ref="B71:B84"/>
    <mergeCell ref="B27:B29"/>
    <mergeCell ref="C27:C29"/>
    <mergeCell ref="D27:D29"/>
    <mergeCell ref="E27:E29"/>
    <mergeCell ref="C39:C41"/>
    <mergeCell ref="D39:D41"/>
    <mergeCell ref="E39:E41"/>
    <mergeCell ref="A39:A41"/>
    <mergeCell ref="B39:B41"/>
    <mergeCell ref="A37:A38"/>
    <mergeCell ref="A31:A36"/>
    <mergeCell ref="A65:A70"/>
    <mergeCell ref="B65:B70"/>
    <mergeCell ref="G59:G62"/>
    <mergeCell ref="J152:J156"/>
    <mergeCell ref="L152:L156"/>
    <mergeCell ref="A85:A87"/>
    <mergeCell ref="B85:B87"/>
    <mergeCell ref="C71:C84"/>
    <mergeCell ref="D71:D84"/>
    <mergeCell ref="E71:E84"/>
    <mergeCell ref="G71:G83"/>
    <mergeCell ref="H71:H84"/>
    <mergeCell ref="I118:I126"/>
    <mergeCell ref="F104:F106"/>
    <mergeCell ref="A107:A110"/>
    <mergeCell ref="B107:B110"/>
    <mergeCell ref="C107:C110"/>
    <mergeCell ref="D107:D110"/>
    <mergeCell ref="E107:E110"/>
    <mergeCell ref="G107:G110"/>
    <mergeCell ref="A100:A106"/>
    <mergeCell ref="G100:G106"/>
    <mergeCell ref="F100:F103"/>
    <mergeCell ref="D118:D126"/>
    <mergeCell ref="B118:B126"/>
    <mergeCell ref="F118:F126"/>
    <mergeCell ref="H116:H117"/>
    <mergeCell ref="T172:T173"/>
    <mergeCell ref="U172:U173"/>
    <mergeCell ref="M13:U13"/>
    <mergeCell ref="Q27:Q28"/>
    <mergeCell ref="L51:L52"/>
    <mergeCell ref="K42:K44"/>
    <mergeCell ref="J107:J110"/>
    <mergeCell ref="L107:L108"/>
    <mergeCell ref="S172:S173"/>
    <mergeCell ref="L172:L173"/>
    <mergeCell ref="M172:M173"/>
    <mergeCell ref="N172:N173"/>
    <mergeCell ref="O172:O173"/>
    <mergeCell ref="P172:P173"/>
    <mergeCell ref="Q172:Q173"/>
    <mergeCell ref="R172:R173"/>
    <mergeCell ref="L60:L61"/>
    <mergeCell ref="J118:J126"/>
    <mergeCell ref="L90:L97"/>
    <mergeCell ref="L56:L58"/>
    <mergeCell ref="J88:J89"/>
    <mergeCell ref="J168:J171"/>
    <mergeCell ref="J85:J87"/>
    <mergeCell ref="J104:J106"/>
    <mergeCell ref="I127:I129"/>
    <mergeCell ref="H138:H145"/>
    <mergeCell ref="H130:H131"/>
    <mergeCell ref="H134:H136"/>
    <mergeCell ref="S27:S28"/>
    <mergeCell ref="N27:N28"/>
    <mergeCell ref="O27:O28"/>
    <mergeCell ref="P27:P28"/>
    <mergeCell ref="R27:R28"/>
    <mergeCell ref="J60:J62"/>
    <mergeCell ref="J65:J67"/>
    <mergeCell ref="K66:K67"/>
    <mergeCell ref="J71:J84"/>
    <mergeCell ref="J112:J113"/>
    <mergeCell ref="J90:J97"/>
    <mergeCell ref="I138:I145"/>
    <mergeCell ref="I134:I136"/>
    <mergeCell ref="J127:J129"/>
    <mergeCell ref="I132:I133"/>
    <mergeCell ref="J132:J133"/>
    <mergeCell ref="I112:I113"/>
    <mergeCell ref="H118:H126"/>
    <mergeCell ref="J134:J136"/>
    <mergeCell ref="H132:H133"/>
    <mergeCell ref="J138:J145"/>
    <mergeCell ref="M27:M28"/>
    <mergeCell ref="K27:K28"/>
    <mergeCell ref="J31:J36"/>
    <mergeCell ref="K37:K38"/>
    <mergeCell ref="K109:K110"/>
    <mergeCell ref="L118:L126"/>
    <mergeCell ref="L149:L151"/>
    <mergeCell ref="J27:J28"/>
    <mergeCell ref="J37:J38"/>
    <mergeCell ref="L53:L54"/>
    <mergeCell ref="J51:J54"/>
    <mergeCell ref="J39:J41"/>
    <mergeCell ref="K39:K41"/>
    <mergeCell ref="K112:K113"/>
    <mergeCell ref="J149:J151"/>
    <mergeCell ref="J55:J58"/>
    <mergeCell ref="L144:L145"/>
    <mergeCell ref="L138:L143"/>
    <mergeCell ref="E47:E49"/>
    <mergeCell ref="F23:F24"/>
    <mergeCell ref="F27:F29"/>
    <mergeCell ref="H42:H44"/>
    <mergeCell ref="I42:I44"/>
    <mergeCell ref="J42:J44"/>
    <mergeCell ref="G39:G41"/>
    <mergeCell ref="H39:H41"/>
    <mergeCell ref="I39:I41"/>
    <mergeCell ref="G27:G28"/>
    <mergeCell ref="I27:I28"/>
    <mergeCell ref="E31:E36"/>
    <mergeCell ref="I31:I36"/>
    <mergeCell ref="F31:F36"/>
    <mergeCell ref="I37:I38"/>
    <mergeCell ref="E42:E44"/>
    <mergeCell ref="F42:F44"/>
    <mergeCell ref="A47:A49"/>
    <mergeCell ref="A42:A44"/>
    <mergeCell ref="J23:J24"/>
    <mergeCell ref="I51:I54"/>
    <mergeCell ref="B31:B36"/>
    <mergeCell ref="C31:C36"/>
    <mergeCell ref="D31:D36"/>
    <mergeCell ref="B37:B38"/>
    <mergeCell ref="C42:C44"/>
    <mergeCell ref="D42:D44"/>
    <mergeCell ref="G37:G38"/>
    <mergeCell ref="F39:F41"/>
    <mergeCell ref="G31:G36"/>
    <mergeCell ref="H31:H36"/>
    <mergeCell ref="C47:C49"/>
    <mergeCell ref="D47:D49"/>
    <mergeCell ref="H27:H28"/>
    <mergeCell ref="H37:H38"/>
    <mergeCell ref="F47:F48"/>
    <mergeCell ref="F51:F54"/>
    <mergeCell ref="G51:G54"/>
    <mergeCell ref="H51:H54"/>
    <mergeCell ref="G42:G44"/>
    <mergeCell ref="I23:I24"/>
    <mergeCell ref="A51:A54"/>
    <mergeCell ref="B51:B54"/>
    <mergeCell ref="C51:C54"/>
    <mergeCell ref="D51:D54"/>
    <mergeCell ref="A88:A89"/>
    <mergeCell ref="E51:E54"/>
    <mergeCell ref="F15:F18"/>
    <mergeCell ref="A19:A20"/>
    <mergeCell ref="B19:B20"/>
    <mergeCell ref="C19:C20"/>
    <mergeCell ref="D19:D20"/>
    <mergeCell ref="E19:E20"/>
    <mergeCell ref="F19:F20"/>
    <mergeCell ref="A15:A18"/>
    <mergeCell ref="B15:B18"/>
    <mergeCell ref="C15:C18"/>
    <mergeCell ref="D15:D18"/>
    <mergeCell ref="E15:E18"/>
    <mergeCell ref="A23:A24"/>
    <mergeCell ref="B23:B24"/>
    <mergeCell ref="E23:E24"/>
    <mergeCell ref="C23:C24"/>
    <mergeCell ref="D23:D24"/>
    <mergeCell ref="B47:B49"/>
    <mergeCell ref="B42:B44"/>
    <mergeCell ref="C37:C38"/>
    <mergeCell ref="D37:D38"/>
    <mergeCell ref="A27:A29"/>
    <mergeCell ref="E9:Q9"/>
    <mergeCell ref="A10:F10"/>
    <mergeCell ref="G10:N10"/>
    <mergeCell ref="A11:F11"/>
    <mergeCell ref="G11:Q11"/>
    <mergeCell ref="A13:E13"/>
    <mergeCell ref="F13:F14"/>
    <mergeCell ref="G13:G14"/>
    <mergeCell ref="H13:L13"/>
    <mergeCell ref="L23:L24"/>
    <mergeCell ref="G23:G24"/>
    <mergeCell ref="H23:H24"/>
    <mergeCell ref="E37:E38"/>
    <mergeCell ref="F37:F38"/>
    <mergeCell ref="L31:L33"/>
    <mergeCell ref="L27:L28"/>
    <mergeCell ref="A146:A148"/>
    <mergeCell ref="A149:A156"/>
    <mergeCell ref="G152:G156"/>
    <mergeCell ref="H152:H156"/>
    <mergeCell ref="B172:B173"/>
    <mergeCell ref="C172:C173"/>
    <mergeCell ref="D172:D173"/>
    <mergeCell ref="E172:E173"/>
    <mergeCell ref="A168:A171"/>
    <mergeCell ref="B168:B171"/>
    <mergeCell ref="C168:C171"/>
    <mergeCell ref="D168:D171"/>
    <mergeCell ref="E168:E171"/>
    <mergeCell ref="F168:F171"/>
    <mergeCell ref="G168:G171"/>
    <mergeCell ref="H168:H171"/>
    <mergeCell ref="F172:F173"/>
    <mergeCell ref="G172:G173"/>
    <mergeCell ref="H172:H173"/>
    <mergeCell ref="A157:A161"/>
    <mergeCell ref="B157:B161"/>
    <mergeCell ref="C157:C161"/>
    <mergeCell ref="D157:D161"/>
    <mergeCell ref="C162:C167"/>
    <mergeCell ref="V152:V156"/>
    <mergeCell ref="H127:H129"/>
    <mergeCell ref="A138:A145"/>
    <mergeCell ref="A132:A133"/>
    <mergeCell ref="C132:C133"/>
    <mergeCell ref="F132:F133"/>
    <mergeCell ref="A162:A167"/>
    <mergeCell ref="B162:B167"/>
    <mergeCell ref="I152:I156"/>
    <mergeCell ref="H149:H151"/>
    <mergeCell ref="I149:I151"/>
    <mergeCell ref="B146:B148"/>
    <mergeCell ref="C146:C148"/>
    <mergeCell ref="D146:D148"/>
    <mergeCell ref="E146:E148"/>
    <mergeCell ref="F149:F156"/>
    <mergeCell ref="G149:G151"/>
    <mergeCell ref="B149:B156"/>
    <mergeCell ref="C149:C156"/>
    <mergeCell ref="D149:D156"/>
    <mergeCell ref="E149:E156"/>
    <mergeCell ref="F146:F148"/>
    <mergeCell ref="I162:I167"/>
    <mergeCell ref="B138:B145"/>
  </mergeCells>
  <pageMargins left="0.11811023622047245" right="0.11811023622047245" top="0.39370078740157483" bottom="0.39370078740157483" header="0.31496062992125984" footer="0.31496062992125984"/>
  <pageSetup paperSize="9" scale="72" fitToHeight="10" orientation="landscape" r:id="rId1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T77"/>
  <sheetViews>
    <sheetView tabSelected="1" view="pageBreakPreview" zoomScale="90" zoomScaleNormal="124" zoomScaleSheetLayoutView="90" workbookViewId="0">
      <selection activeCell="N3" sqref="N3"/>
    </sheetView>
  </sheetViews>
  <sheetFormatPr defaultColWidth="9.109375" defaultRowHeight="14.4" x14ac:dyDescent="0.3"/>
  <cols>
    <col min="1" max="1" width="4.6640625" style="15" customWidth="1"/>
    <col min="2" max="2" width="4.5546875" style="15" customWidth="1"/>
    <col min="3" max="3" width="22" style="15" customWidth="1"/>
    <col min="4" max="4" width="37.44140625" style="15" customWidth="1"/>
    <col min="5" max="5" width="13.33203125" style="15" customWidth="1"/>
    <col min="6" max="6" width="11.44140625" style="15" customWidth="1"/>
    <col min="7" max="7" width="11.33203125" style="15" customWidth="1"/>
    <col min="8" max="8" width="10.33203125" style="15" customWidth="1"/>
    <col min="9" max="9" width="10.88671875" style="15" customWidth="1"/>
    <col min="10" max="10" width="11.33203125" style="15" customWidth="1"/>
    <col min="11" max="11" width="9.109375" style="135"/>
    <col min="12" max="16384" width="9.109375" style="15"/>
  </cols>
  <sheetData>
    <row r="1" spans="1:202" x14ac:dyDescent="0.3">
      <c r="A1" s="53"/>
      <c r="B1" s="53"/>
      <c r="C1" s="53"/>
      <c r="E1" s="53"/>
      <c r="F1" s="54"/>
      <c r="G1" s="6"/>
      <c r="I1" s="53"/>
      <c r="J1" s="53"/>
      <c r="K1" s="53"/>
      <c r="L1" s="57"/>
      <c r="M1" s="57"/>
      <c r="N1" s="57" t="s">
        <v>257</v>
      </c>
      <c r="P1" s="53"/>
      <c r="Q1" s="53"/>
      <c r="R1" s="53"/>
      <c r="T1" s="53"/>
      <c r="U1" s="53"/>
      <c r="V1" s="53"/>
      <c r="X1" s="53"/>
      <c r="Y1" s="53"/>
      <c r="Z1" s="53"/>
      <c r="AB1" s="53"/>
      <c r="AC1" s="53"/>
      <c r="AD1" s="53"/>
      <c r="AF1" s="53"/>
      <c r="AG1" s="53"/>
      <c r="AH1" s="53"/>
      <c r="AJ1" s="53"/>
      <c r="AK1" s="53"/>
      <c r="AL1" s="53"/>
      <c r="AN1" s="53"/>
      <c r="AO1" s="53"/>
      <c r="AP1" s="53"/>
      <c r="AR1" s="53"/>
      <c r="AS1" s="53"/>
      <c r="AT1" s="53"/>
      <c r="AV1" s="53"/>
      <c r="AW1" s="53"/>
      <c r="AX1" s="53"/>
      <c r="AZ1" s="53"/>
      <c r="BA1" s="53"/>
      <c r="BB1" s="53"/>
      <c r="BD1" s="53"/>
      <c r="BE1" s="53"/>
      <c r="BF1" s="53"/>
      <c r="BH1" s="53"/>
      <c r="BI1" s="53"/>
      <c r="BJ1" s="53"/>
      <c r="BL1" s="53"/>
      <c r="BM1" s="53"/>
      <c r="BN1" s="53"/>
      <c r="BP1" s="53"/>
      <c r="BQ1" s="53"/>
      <c r="BR1" s="53"/>
      <c r="BT1" s="53"/>
      <c r="BU1" s="53"/>
      <c r="BV1" s="53"/>
      <c r="BX1" s="53"/>
      <c r="BY1" s="53"/>
      <c r="BZ1" s="53"/>
      <c r="CB1" s="53"/>
      <c r="CC1" s="53"/>
      <c r="CD1" s="53"/>
      <c r="CF1" s="53"/>
      <c r="CG1" s="53"/>
      <c r="CH1" s="53"/>
      <c r="CJ1" s="53"/>
      <c r="CK1" s="53"/>
      <c r="CL1" s="53"/>
      <c r="CN1" s="53"/>
      <c r="CO1" s="53"/>
      <c r="CP1" s="53"/>
      <c r="CR1" s="53"/>
      <c r="CS1" s="53"/>
      <c r="CT1" s="53"/>
      <c r="CV1" s="53"/>
      <c r="CW1" s="53"/>
      <c r="CX1" s="53"/>
      <c r="CZ1" s="53"/>
      <c r="DA1" s="53"/>
      <c r="DB1" s="53"/>
      <c r="DD1" s="53"/>
      <c r="DE1" s="53"/>
      <c r="DF1" s="53"/>
      <c r="DH1" s="53"/>
      <c r="DI1" s="53"/>
      <c r="DJ1" s="53"/>
      <c r="DL1" s="53"/>
      <c r="DM1" s="53"/>
      <c r="DN1" s="53"/>
      <c r="DP1" s="53"/>
      <c r="DQ1" s="53"/>
      <c r="DR1" s="53"/>
      <c r="DT1" s="53"/>
      <c r="DU1" s="53"/>
      <c r="DV1" s="53"/>
      <c r="DX1" s="53"/>
      <c r="DY1" s="53"/>
      <c r="DZ1" s="53"/>
      <c r="EB1" s="53"/>
      <c r="EC1" s="53"/>
      <c r="ED1" s="53"/>
      <c r="EF1" s="53"/>
      <c r="EG1" s="53"/>
      <c r="EH1" s="53"/>
      <c r="EJ1" s="53"/>
      <c r="EK1" s="53"/>
      <c r="EL1" s="53"/>
      <c r="EN1" s="53"/>
      <c r="EO1" s="53"/>
      <c r="EP1" s="53"/>
      <c r="ER1" s="53"/>
      <c r="ES1" s="53"/>
      <c r="ET1" s="53"/>
      <c r="EV1" s="53"/>
      <c r="EW1" s="53"/>
      <c r="EX1" s="53"/>
      <c r="EZ1" s="53"/>
      <c r="FA1" s="53"/>
      <c r="FB1" s="53"/>
      <c r="FD1" s="53"/>
      <c r="FE1" s="53"/>
      <c r="FF1" s="53"/>
      <c r="FH1" s="53"/>
      <c r="FI1" s="53"/>
      <c r="FJ1" s="53"/>
      <c r="FL1" s="53"/>
      <c r="FM1" s="53"/>
      <c r="FN1" s="53"/>
      <c r="FP1" s="53"/>
      <c r="FQ1" s="53"/>
      <c r="FR1" s="53"/>
      <c r="FT1" s="53"/>
      <c r="FU1" s="53"/>
      <c r="FV1" s="53"/>
      <c r="FX1" s="53"/>
      <c r="FY1" s="53"/>
      <c r="FZ1" s="53"/>
      <c r="GB1" s="53"/>
      <c r="GC1" s="53"/>
      <c r="GD1" s="53"/>
      <c r="GF1" s="53"/>
      <c r="GG1" s="53"/>
      <c r="GH1" s="53"/>
      <c r="GJ1" s="53"/>
      <c r="GK1" s="53"/>
      <c r="GL1" s="53"/>
      <c r="GN1" s="53"/>
      <c r="GO1" s="53"/>
      <c r="GP1" s="53"/>
      <c r="GR1" s="53"/>
      <c r="GS1" s="53"/>
      <c r="GT1" s="53"/>
    </row>
    <row r="2" spans="1:202" x14ac:dyDescent="0.3">
      <c r="A2" s="53"/>
      <c r="B2" s="53"/>
      <c r="C2" s="53"/>
      <c r="E2" s="53"/>
      <c r="F2" s="54"/>
      <c r="G2" s="6"/>
      <c r="I2" s="53"/>
      <c r="J2" s="53"/>
      <c r="K2" s="53"/>
      <c r="L2" s="58"/>
      <c r="M2" s="58"/>
      <c r="N2" s="58" t="s">
        <v>228</v>
      </c>
      <c r="P2" s="53"/>
      <c r="Q2" s="53"/>
      <c r="R2" s="53"/>
      <c r="T2" s="53"/>
      <c r="U2" s="53"/>
      <c r="V2" s="53"/>
      <c r="X2" s="53"/>
      <c r="Y2" s="53"/>
      <c r="Z2" s="53"/>
      <c r="AB2" s="53"/>
      <c r="AC2" s="53"/>
      <c r="AD2" s="53"/>
      <c r="AF2" s="53"/>
      <c r="AG2" s="53"/>
      <c r="AH2" s="53"/>
      <c r="AJ2" s="53"/>
      <c r="AK2" s="53"/>
      <c r="AL2" s="53"/>
      <c r="AN2" s="53"/>
      <c r="AO2" s="53"/>
      <c r="AP2" s="53"/>
      <c r="AR2" s="53"/>
      <c r="AS2" s="53"/>
      <c r="AT2" s="53"/>
      <c r="AV2" s="53"/>
      <c r="AW2" s="53"/>
      <c r="AX2" s="53"/>
      <c r="AZ2" s="53"/>
      <c r="BA2" s="53"/>
      <c r="BB2" s="53"/>
      <c r="BD2" s="53"/>
      <c r="BE2" s="53"/>
      <c r="BF2" s="53"/>
      <c r="BH2" s="53"/>
      <c r="BI2" s="53"/>
      <c r="BJ2" s="53"/>
      <c r="BL2" s="53"/>
      <c r="BM2" s="53"/>
      <c r="BN2" s="53"/>
      <c r="BP2" s="53"/>
      <c r="BQ2" s="53"/>
      <c r="BR2" s="53"/>
      <c r="BT2" s="53"/>
      <c r="BU2" s="53"/>
      <c r="BV2" s="53"/>
      <c r="BX2" s="53"/>
      <c r="BY2" s="53"/>
      <c r="BZ2" s="53"/>
      <c r="CB2" s="53"/>
      <c r="CC2" s="53"/>
      <c r="CD2" s="53"/>
      <c r="CF2" s="53"/>
      <c r="CG2" s="53"/>
      <c r="CH2" s="53"/>
      <c r="CJ2" s="53"/>
      <c r="CK2" s="53"/>
      <c r="CL2" s="53"/>
      <c r="CN2" s="53"/>
      <c r="CO2" s="53"/>
      <c r="CP2" s="53"/>
      <c r="CR2" s="53"/>
      <c r="CS2" s="53"/>
      <c r="CT2" s="53"/>
      <c r="CV2" s="53"/>
      <c r="CW2" s="53"/>
      <c r="CX2" s="53"/>
      <c r="CZ2" s="53"/>
      <c r="DA2" s="53"/>
      <c r="DB2" s="53"/>
      <c r="DD2" s="53"/>
      <c r="DE2" s="53"/>
      <c r="DF2" s="53"/>
      <c r="DH2" s="53"/>
      <c r="DI2" s="53"/>
      <c r="DJ2" s="53"/>
      <c r="DL2" s="53"/>
      <c r="DM2" s="53"/>
      <c r="DN2" s="53"/>
      <c r="DP2" s="53"/>
      <c r="DQ2" s="53"/>
      <c r="DR2" s="53"/>
      <c r="DT2" s="53"/>
      <c r="DU2" s="53"/>
      <c r="DV2" s="53"/>
      <c r="DX2" s="53"/>
      <c r="DY2" s="53"/>
      <c r="DZ2" s="53"/>
      <c r="EB2" s="53"/>
      <c r="EC2" s="53"/>
      <c r="ED2" s="53"/>
      <c r="EF2" s="53"/>
      <c r="EG2" s="53"/>
      <c r="EH2" s="53"/>
      <c r="EJ2" s="53"/>
      <c r="EK2" s="53"/>
      <c r="EL2" s="53"/>
      <c r="EN2" s="53"/>
      <c r="EO2" s="53"/>
      <c r="EP2" s="53"/>
      <c r="ER2" s="53"/>
      <c r="ES2" s="53"/>
      <c r="ET2" s="53"/>
      <c r="EV2" s="53"/>
      <c r="EW2" s="53"/>
      <c r="EX2" s="53"/>
      <c r="EZ2" s="53"/>
      <c r="FA2" s="53"/>
      <c r="FB2" s="53"/>
      <c r="FD2" s="53"/>
      <c r="FE2" s="53"/>
      <c r="FF2" s="53"/>
      <c r="FH2" s="53"/>
      <c r="FI2" s="53"/>
      <c r="FJ2" s="53"/>
      <c r="FL2" s="53"/>
      <c r="FM2" s="53"/>
      <c r="FN2" s="53"/>
      <c r="FP2" s="53"/>
      <c r="FQ2" s="53"/>
      <c r="FR2" s="53"/>
      <c r="FT2" s="53"/>
      <c r="FU2" s="53"/>
      <c r="FV2" s="53"/>
      <c r="FX2" s="53"/>
      <c r="FY2" s="53"/>
      <c r="FZ2" s="53"/>
      <c r="GB2" s="53"/>
      <c r="GC2" s="53"/>
      <c r="GD2" s="53"/>
      <c r="GF2" s="53"/>
      <c r="GG2" s="53"/>
      <c r="GH2" s="53"/>
      <c r="GJ2" s="53"/>
      <c r="GK2" s="53"/>
      <c r="GL2" s="53"/>
      <c r="GN2" s="53"/>
      <c r="GO2" s="53"/>
      <c r="GP2" s="53"/>
      <c r="GR2" s="53"/>
      <c r="GS2" s="53"/>
      <c r="GT2" s="53"/>
    </row>
    <row r="3" spans="1:202" x14ac:dyDescent="0.3">
      <c r="A3" s="53"/>
      <c r="B3" s="53"/>
      <c r="C3" s="53"/>
      <c r="E3" s="53"/>
      <c r="F3" s="54"/>
      <c r="G3" s="6"/>
      <c r="I3" s="53"/>
      <c r="J3" s="53"/>
      <c r="K3" s="53"/>
      <c r="L3" s="57"/>
      <c r="M3" s="57"/>
      <c r="N3" s="57" t="s">
        <v>265</v>
      </c>
      <c r="P3" s="53"/>
      <c r="Q3" s="53"/>
      <c r="R3" s="53"/>
      <c r="T3" s="53"/>
      <c r="U3" s="53"/>
      <c r="V3" s="53"/>
      <c r="X3" s="53"/>
      <c r="Y3" s="53"/>
      <c r="Z3" s="53"/>
      <c r="AB3" s="53"/>
      <c r="AC3" s="53"/>
      <c r="AD3" s="53"/>
      <c r="AF3" s="53"/>
      <c r="AG3" s="53"/>
      <c r="AH3" s="53"/>
      <c r="AJ3" s="53"/>
      <c r="AK3" s="53"/>
      <c r="AL3" s="53"/>
      <c r="AN3" s="53"/>
      <c r="AO3" s="53"/>
      <c r="AP3" s="53"/>
      <c r="AR3" s="53"/>
      <c r="AS3" s="53"/>
      <c r="AT3" s="53"/>
      <c r="AV3" s="53"/>
      <c r="AW3" s="53"/>
      <c r="AX3" s="53"/>
      <c r="AZ3" s="53"/>
      <c r="BA3" s="53"/>
      <c r="BB3" s="53"/>
      <c r="BD3" s="53"/>
      <c r="BE3" s="53"/>
      <c r="BF3" s="53"/>
      <c r="BH3" s="53"/>
      <c r="BI3" s="53"/>
      <c r="BJ3" s="53"/>
      <c r="BL3" s="53"/>
      <c r="BM3" s="53"/>
      <c r="BN3" s="53"/>
      <c r="BP3" s="53"/>
      <c r="BQ3" s="53"/>
      <c r="BR3" s="53"/>
      <c r="BT3" s="53"/>
      <c r="BU3" s="53"/>
      <c r="BV3" s="53"/>
      <c r="BX3" s="53"/>
      <c r="BY3" s="53"/>
      <c r="BZ3" s="53"/>
      <c r="CB3" s="53"/>
      <c r="CC3" s="53"/>
      <c r="CD3" s="53"/>
      <c r="CF3" s="53"/>
      <c r="CG3" s="53"/>
      <c r="CH3" s="53"/>
      <c r="CJ3" s="53"/>
      <c r="CK3" s="53"/>
      <c r="CL3" s="53"/>
      <c r="CN3" s="53"/>
      <c r="CO3" s="53"/>
      <c r="CP3" s="53"/>
      <c r="CR3" s="53"/>
      <c r="CS3" s="53"/>
      <c r="CT3" s="53"/>
      <c r="CV3" s="53"/>
      <c r="CW3" s="53"/>
      <c r="CX3" s="53"/>
      <c r="CZ3" s="53"/>
      <c r="DA3" s="53"/>
      <c r="DB3" s="53"/>
      <c r="DD3" s="53"/>
      <c r="DE3" s="53"/>
      <c r="DF3" s="53"/>
      <c r="DH3" s="53"/>
      <c r="DI3" s="53"/>
      <c r="DJ3" s="53"/>
      <c r="DL3" s="53"/>
      <c r="DM3" s="53"/>
      <c r="DN3" s="53"/>
      <c r="DP3" s="53"/>
      <c r="DQ3" s="53"/>
      <c r="DR3" s="53"/>
      <c r="DT3" s="53"/>
      <c r="DU3" s="53"/>
      <c r="DV3" s="53"/>
      <c r="DX3" s="53"/>
      <c r="DY3" s="53"/>
      <c r="DZ3" s="53"/>
      <c r="EB3" s="53"/>
      <c r="EC3" s="53"/>
      <c r="ED3" s="53"/>
      <c r="EF3" s="53"/>
      <c r="EG3" s="53"/>
      <c r="EH3" s="53"/>
      <c r="EJ3" s="53"/>
      <c r="EK3" s="53"/>
      <c r="EL3" s="53"/>
      <c r="EN3" s="53"/>
      <c r="EO3" s="53"/>
      <c r="EP3" s="53"/>
      <c r="ER3" s="53"/>
      <c r="ES3" s="53"/>
      <c r="ET3" s="53"/>
      <c r="EV3" s="53"/>
      <c r="EW3" s="53"/>
      <c r="EX3" s="53"/>
      <c r="EZ3" s="53"/>
      <c r="FA3" s="53"/>
      <c r="FB3" s="53"/>
      <c r="FD3" s="53"/>
      <c r="FE3" s="53"/>
      <c r="FF3" s="53"/>
      <c r="FH3" s="53"/>
      <c r="FI3" s="53"/>
      <c r="FJ3" s="53"/>
      <c r="FL3" s="53"/>
      <c r="FM3" s="53"/>
      <c r="FN3" s="53"/>
      <c r="FP3" s="53"/>
      <c r="FQ3" s="53"/>
      <c r="FR3" s="53"/>
      <c r="FT3" s="53"/>
      <c r="FU3" s="53"/>
      <c r="FV3" s="53"/>
      <c r="FX3" s="53"/>
      <c r="FY3" s="53"/>
      <c r="FZ3" s="53"/>
      <c r="GB3" s="53"/>
      <c r="GC3" s="53"/>
      <c r="GD3" s="53"/>
      <c r="GF3" s="53"/>
      <c r="GG3" s="53"/>
      <c r="GH3" s="53"/>
      <c r="GJ3" s="53"/>
      <c r="GK3" s="53"/>
      <c r="GL3" s="53"/>
      <c r="GN3" s="53"/>
      <c r="GO3" s="53"/>
      <c r="GP3" s="53"/>
      <c r="GR3" s="53"/>
      <c r="GS3" s="53"/>
      <c r="GT3" s="53"/>
    </row>
    <row r="4" spans="1:202" ht="14.1" customHeight="1" x14ac:dyDescent="0.3">
      <c r="A4" s="7"/>
      <c r="B4" s="7"/>
      <c r="C4" s="8"/>
      <c r="D4" s="8"/>
      <c r="E4" s="8"/>
      <c r="F4" s="54"/>
      <c r="G4" s="6"/>
      <c r="H4" s="8"/>
      <c r="I4" s="8"/>
      <c r="J4" s="8"/>
      <c r="K4" s="8"/>
      <c r="L4" s="57"/>
      <c r="M4" s="57"/>
      <c r="N4" s="57" t="s">
        <v>229</v>
      </c>
    </row>
    <row r="5" spans="1:202" ht="14.1" customHeight="1" x14ac:dyDescent="0.3">
      <c r="A5" s="7"/>
      <c r="B5" s="7"/>
      <c r="C5" s="8"/>
      <c r="D5" s="8"/>
      <c r="E5" s="8"/>
      <c r="F5" s="54"/>
      <c r="G5" s="6"/>
      <c r="H5" s="8"/>
      <c r="I5" s="8"/>
      <c r="J5" s="8"/>
      <c r="K5" s="8"/>
      <c r="L5" s="57"/>
      <c r="M5" s="57"/>
      <c r="N5" s="57" t="s">
        <v>20</v>
      </c>
    </row>
    <row r="6" spans="1:202" ht="14.1" customHeight="1" x14ac:dyDescent="0.3">
      <c r="A6" s="7"/>
      <c r="B6" s="7"/>
      <c r="C6" s="8"/>
      <c r="D6" s="8"/>
      <c r="E6" s="8"/>
      <c r="F6" s="54"/>
      <c r="G6" s="6"/>
      <c r="H6" s="8"/>
      <c r="I6" s="8"/>
      <c r="J6" s="8"/>
      <c r="K6" s="8"/>
      <c r="L6" s="57"/>
      <c r="M6" s="57"/>
      <c r="N6" s="57" t="s">
        <v>57</v>
      </c>
    </row>
    <row r="7" spans="1:202" ht="14.1" customHeight="1" x14ac:dyDescent="0.3">
      <c r="A7" s="7"/>
      <c r="B7" s="7"/>
      <c r="C7" s="8"/>
      <c r="D7" s="8"/>
      <c r="E7" s="8"/>
      <c r="F7" s="54"/>
      <c r="G7" s="6"/>
      <c r="H7" s="8"/>
      <c r="I7" s="8"/>
      <c r="J7" s="8"/>
      <c r="K7" s="8"/>
      <c r="L7" s="57"/>
      <c r="M7" s="57"/>
      <c r="N7" s="57" t="s">
        <v>233</v>
      </c>
    </row>
    <row r="9" spans="1:202" ht="18" customHeight="1" x14ac:dyDescent="0.3">
      <c r="A9" s="214" t="s">
        <v>149</v>
      </c>
      <c r="B9" s="298"/>
      <c r="C9" s="298"/>
      <c r="D9" s="298"/>
      <c r="E9" s="298"/>
      <c r="F9" s="298"/>
      <c r="G9" s="298"/>
      <c r="H9" s="298"/>
      <c r="I9" s="298"/>
      <c r="J9" s="298"/>
      <c r="K9" s="220"/>
      <c r="L9" s="220"/>
      <c r="M9" s="220"/>
      <c r="N9" s="220"/>
    </row>
    <row r="10" spans="1:202" ht="18" customHeight="1" x14ac:dyDescent="0.3">
      <c r="A10" s="21"/>
      <c r="B10" s="22"/>
      <c r="C10" s="22"/>
      <c r="D10" s="22"/>
      <c r="E10" s="22"/>
      <c r="F10" s="22"/>
      <c r="G10" s="22"/>
      <c r="H10" s="22"/>
      <c r="I10" s="22"/>
      <c r="J10" s="22"/>
    </row>
    <row r="11" spans="1:202" ht="18" customHeight="1" x14ac:dyDescent="0.3">
      <c r="A11" s="215" t="s">
        <v>58</v>
      </c>
      <c r="B11" s="216"/>
      <c r="C11" s="216"/>
      <c r="D11" s="216"/>
      <c r="E11" s="217" t="s">
        <v>234</v>
      </c>
      <c r="F11" s="218"/>
      <c r="G11" s="218"/>
      <c r="H11" s="218"/>
      <c r="I11" s="218"/>
      <c r="J11" s="218"/>
      <c r="K11" s="218"/>
    </row>
    <row r="12" spans="1:202" ht="27.75" customHeight="1" x14ac:dyDescent="0.3">
      <c r="A12" s="215" t="s">
        <v>68</v>
      </c>
      <c r="B12" s="216"/>
      <c r="C12" s="216"/>
      <c r="D12" s="216"/>
      <c r="E12" s="217" t="s">
        <v>59</v>
      </c>
      <c r="F12" s="218"/>
      <c r="G12" s="218"/>
      <c r="H12" s="218"/>
      <c r="I12" s="218"/>
      <c r="J12" s="218"/>
      <c r="K12" s="216"/>
      <c r="L12" s="216"/>
    </row>
    <row r="13" spans="1:202" ht="10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202" ht="26.25" customHeight="1" x14ac:dyDescent="0.3">
      <c r="A14" s="299" t="s">
        <v>12</v>
      </c>
      <c r="B14" s="299"/>
      <c r="C14" s="206" t="s">
        <v>150</v>
      </c>
      <c r="D14" s="206" t="s">
        <v>151</v>
      </c>
      <c r="E14" s="300" t="s">
        <v>152</v>
      </c>
      <c r="F14" s="301"/>
      <c r="G14" s="301"/>
      <c r="H14" s="301"/>
      <c r="I14" s="301"/>
      <c r="J14" s="301"/>
      <c r="K14" s="301"/>
      <c r="L14" s="301"/>
      <c r="M14" s="301"/>
      <c r="N14" s="302"/>
    </row>
    <row r="15" spans="1:202" ht="19.5" customHeight="1" x14ac:dyDescent="0.3">
      <c r="A15" s="299"/>
      <c r="B15" s="299"/>
      <c r="C15" s="206"/>
      <c r="D15" s="206"/>
      <c r="E15" s="206" t="s">
        <v>153</v>
      </c>
      <c r="F15" s="206" t="s">
        <v>65</v>
      </c>
      <c r="G15" s="206" t="s">
        <v>77</v>
      </c>
      <c r="H15" s="206" t="s">
        <v>78</v>
      </c>
      <c r="I15" s="206" t="s">
        <v>79</v>
      </c>
      <c r="J15" s="236" t="s">
        <v>66</v>
      </c>
      <c r="K15" s="236" t="s">
        <v>208</v>
      </c>
      <c r="L15" s="236" t="s">
        <v>219</v>
      </c>
      <c r="M15" s="236" t="s">
        <v>235</v>
      </c>
      <c r="N15" s="236" t="s">
        <v>236</v>
      </c>
    </row>
    <row r="16" spans="1:202" x14ac:dyDescent="0.3">
      <c r="A16" s="36" t="s">
        <v>21</v>
      </c>
      <c r="B16" s="36" t="s">
        <v>13</v>
      </c>
      <c r="C16" s="206"/>
      <c r="D16" s="206"/>
      <c r="E16" s="206"/>
      <c r="F16" s="206"/>
      <c r="G16" s="206"/>
      <c r="H16" s="206"/>
      <c r="I16" s="206"/>
      <c r="J16" s="275"/>
      <c r="K16" s="275"/>
      <c r="L16" s="275"/>
      <c r="M16" s="275"/>
      <c r="N16" s="275"/>
    </row>
    <row r="17" spans="1:18" ht="14.4" customHeight="1" x14ac:dyDescent="0.3">
      <c r="A17" s="303" t="s">
        <v>25</v>
      </c>
      <c r="B17" s="206"/>
      <c r="C17" s="230" t="s">
        <v>234</v>
      </c>
      <c r="D17" s="164" t="s">
        <v>264</v>
      </c>
      <c r="E17" s="13">
        <f>SUM(F17:N17)</f>
        <v>4066224.9000000004</v>
      </c>
      <c r="F17" s="13">
        <v>400874.7</v>
      </c>
      <c r="G17" s="13">
        <v>431453.4</v>
      </c>
      <c r="H17" s="13">
        <v>430333.2</v>
      </c>
      <c r="I17" s="13">
        <v>432841.4</v>
      </c>
      <c r="J17" s="13">
        <f>J18</f>
        <v>585289.79999999993</v>
      </c>
      <c r="K17" s="13">
        <f t="shared" ref="K17:N17" si="0">K18</f>
        <v>682157.00000000012</v>
      </c>
      <c r="L17" s="13">
        <f t="shared" si="0"/>
        <v>337980.7</v>
      </c>
      <c r="M17" s="13">
        <f t="shared" si="0"/>
        <v>379388.1</v>
      </c>
      <c r="N17" s="13">
        <f t="shared" si="0"/>
        <v>385906.6</v>
      </c>
    </row>
    <row r="18" spans="1:18" x14ac:dyDescent="0.3">
      <c r="A18" s="303"/>
      <c r="B18" s="206"/>
      <c r="C18" s="230"/>
      <c r="D18" s="49" t="s">
        <v>154</v>
      </c>
      <c r="E18" s="3">
        <f>SUM(F18:N18)</f>
        <v>4065990.7460000003</v>
      </c>
      <c r="F18" s="3">
        <v>400640.5</v>
      </c>
      <c r="G18" s="3">
        <v>431453.44599999994</v>
      </c>
      <c r="H18" s="3">
        <v>430333.23</v>
      </c>
      <c r="I18" s="3">
        <v>432841.37</v>
      </c>
      <c r="J18" s="3">
        <f>J20+J21</f>
        <v>585289.79999999993</v>
      </c>
      <c r="K18" s="3">
        <f>K20+K21+K24</f>
        <v>682157.00000000012</v>
      </c>
      <c r="L18" s="3">
        <f t="shared" ref="L18:N18" si="1">L20+L21+L24</f>
        <v>337980.7</v>
      </c>
      <c r="M18" s="3">
        <f>M20+M21+M24</f>
        <v>379388.1</v>
      </c>
      <c r="N18" s="3">
        <f t="shared" si="1"/>
        <v>385906.6</v>
      </c>
    </row>
    <row r="19" spans="1:18" x14ac:dyDescent="0.3">
      <c r="A19" s="303"/>
      <c r="B19" s="206"/>
      <c r="C19" s="230"/>
      <c r="D19" s="23" t="s">
        <v>155</v>
      </c>
      <c r="E19" s="13"/>
      <c r="F19" s="3"/>
      <c r="G19" s="3"/>
      <c r="H19" s="3"/>
      <c r="I19" s="3"/>
      <c r="J19" s="3"/>
      <c r="K19" s="2">
        <v>0</v>
      </c>
      <c r="L19" s="2">
        <v>0</v>
      </c>
      <c r="M19" s="2">
        <v>0</v>
      </c>
      <c r="N19" s="2">
        <v>0</v>
      </c>
    </row>
    <row r="20" spans="1:18" ht="21.6" x14ac:dyDescent="0.3">
      <c r="A20" s="303"/>
      <c r="B20" s="206"/>
      <c r="C20" s="230"/>
      <c r="D20" s="23" t="s">
        <v>156</v>
      </c>
      <c r="E20" s="3">
        <f t="shared" ref="E20:E24" si="2">SUM(F20:N20)</f>
        <v>943131.57000000007</v>
      </c>
      <c r="F20" s="3">
        <v>90635.1</v>
      </c>
      <c r="G20" s="3">
        <v>154156.09999999998</v>
      </c>
      <c r="H20" s="3">
        <v>115957.79000000001</v>
      </c>
      <c r="I20" s="3">
        <v>103108.18000000002</v>
      </c>
      <c r="J20" s="3">
        <f>J28+J36+J44+J52+J60+J68</f>
        <v>103081.1</v>
      </c>
      <c r="K20" s="3">
        <f>K28+K36+K44+K52+K60+K68</f>
        <v>109698.8</v>
      </c>
      <c r="L20" s="3">
        <f>L28+L36+L44+L52+L60+L68</f>
        <v>79981</v>
      </c>
      <c r="M20" s="3">
        <f>M28+M36+M44+M52+M60+M68</f>
        <v>90903.9</v>
      </c>
      <c r="N20" s="3">
        <f>N28+N36+N44+N52+N60+N68</f>
        <v>95609.600000000006</v>
      </c>
    </row>
    <row r="21" spans="1:18" x14ac:dyDescent="0.3">
      <c r="A21" s="303"/>
      <c r="B21" s="206"/>
      <c r="C21" s="230"/>
      <c r="D21" s="23" t="s">
        <v>157</v>
      </c>
      <c r="E21" s="3">
        <f>SUM(F21:N21)-0.1</f>
        <v>2911333.2560000001</v>
      </c>
      <c r="F21" s="3">
        <v>189651.38</v>
      </c>
      <c r="G21" s="3">
        <v>186125.54599999997</v>
      </c>
      <c r="H21" s="3">
        <v>314375.44</v>
      </c>
      <c r="I21" s="3">
        <v>329733.19</v>
      </c>
      <c r="J21" s="3">
        <f>J29+J37+J45+J53+J61+J69</f>
        <v>482208.69999999995</v>
      </c>
      <c r="K21" s="3">
        <f t="shared" ref="K21:N21" si="3">K29+K37+K45+K53+K61+K69</f>
        <v>572458.20000000007</v>
      </c>
      <c r="L21" s="3">
        <f t="shared" si="3"/>
        <v>257999.7</v>
      </c>
      <c r="M21" s="3">
        <f t="shared" si="3"/>
        <v>288484.2</v>
      </c>
      <c r="N21" s="3">
        <f t="shared" si="3"/>
        <v>290297</v>
      </c>
      <c r="R21" s="15" t="s">
        <v>261</v>
      </c>
    </row>
    <row r="22" spans="1:18" x14ac:dyDescent="0.3">
      <c r="A22" s="303"/>
      <c r="B22" s="206"/>
      <c r="C22" s="230"/>
      <c r="D22" s="23" t="s">
        <v>158</v>
      </c>
      <c r="E22" s="3">
        <f>SUM(F22:N22)</f>
        <v>211525.83000000002</v>
      </c>
      <c r="F22" s="3">
        <v>120354.03</v>
      </c>
      <c r="G22" s="3">
        <v>91171.8</v>
      </c>
      <c r="H22" s="3">
        <v>0</v>
      </c>
      <c r="I22" s="3">
        <v>0</v>
      </c>
      <c r="J22" s="3">
        <v>0</v>
      </c>
      <c r="K22" s="2">
        <v>0</v>
      </c>
      <c r="L22" s="2">
        <v>0</v>
      </c>
      <c r="M22" s="2">
        <v>0</v>
      </c>
      <c r="N22" s="2">
        <v>0</v>
      </c>
    </row>
    <row r="23" spans="1:18" ht="35.25" customHeight="1" x14ac:dyDescent="0.3">
      <c r="A23" s="303"/>
      <c r="B23" s="206"/>
      <c r="C23" s="230"/>
      <c r="D23" s="23" t="s">
        <v>159</v>
      </c>
      <c r="E23" s="3">
        <f t="shared" si="2"/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2">
        <v>0</v>
      </c>
      <c r="L23" s="2">
        <v>0</v>
      </c>
      <c r="M23" s="2">
        <v>0</v>
      </c>
      <c r="N23" s="2">
        <v>0</v>
      </c>
    </row>
    <row r="24" spans="1:18" x14ac:dyDescent="0.3">
      <c r="A24" s="303"/>
      <c r="B24" s="206"/>
      <c r="C24" s="230"/>
      <c r="D24" s="49" t="s">
        <v>160</v>
      </c>
      <c r="E24" s="3">
        <f t="shared" si="2"/>
        <v>234.2</v>
      </c>
      <c r="F24" s="3">
        <v>234.2</v>
      </c>
      <c r="G24" s="3">
        <v>0</v>
      </c>
      <c r="H24" s="3">
        <v>0</v>
      </c>
      <c r="I24" s="3">
        <v>0</v>
      </c>
      <c r="J24" s="3">
        <f>J56</f>
        <v>0</v>
      </c>
      <c r="K24" s="3">
        <f t="shared" ref="K24:N24" si="4">K56</f>
        <v>0</v>
      </c>
      <c r="L24" s="3">
        <f t="shared" si="4"/>
        <v>0</v>
      </c>
      <c r="M24" s="3">
        <f t="shared" si="4"/>
        <v>0</v>
      </c>
      <c r="N24" s="3">
        <f t="shared" si="4"/>
        <v>0</v>
      </c>
    </row>
    <row r="25" spans="1:18" ht="22.5" customHeight="1" x14ac:dyDescent="0.3">
      <c r="A25" s="303" t="s">
        <v>25</v>
      </c>
      <c r="B25" s="303" t="s">
        <v>6</v>
      </c>
      <c r="C25" s="230" t="s">
        <v>83</v>
      </c>
      <c r="D25" s="164" t="s">
        <v>264</v>
      </c>
      <c r="E25" s="13">
        <f>SUM(F25:N25)</f>
        <v>3713.05</v>
      </c>
      <c r="F25" s="13">
        <v>775.55</v>
      </c>
      <c r="G25" s="13">
        <v>2687.5</v>
      </c>
      <c r="H25" s="13">
        <v>0</v>
      </c>
      <c r="I25" s="13">
        <v>0</v>
      </c>
      <c r="J25" s="13">
        <v>250</v>
      </c>
      <c r="K25" s="1">
        <v>0</v>
      </c>
      <c r="L25" s="1">
        <v>0</v>
      </c>
      <c r="M25" s="1">
        <v>0</v>
      </c>
      <c r="N25" s="1">
        <v>0</v>
      </c>
    </row>
    <row r="26" spans="1:18" x14ac:dyDescent="0.3">
      <c r="A26" s="303"/>
      <c r="B26" s="303"/>
      <c r="C26" s="230"/>
      <c r="D26" s="49" t="s">
        <v>154</v>
      </c>
      <c r="E26" s="3">
        <f>SUM(F26:N26)</f>
        <v>3713.05</v>
      </c>
      <c r="F26" s="3">
        <v>775.55</v>
      </c>
      <c r="G26" s="3">
        <v>2687.5</v>
      </c>
      <c r="H26" s="3">
        <v>0</v>
      </c>
      <c r="I26" s="3">
        <v>0</v>
      </c>
      <c r="J26" s="3">
        <v>250</v>
      </c>
      <c r="K26" s="2">
        <v>0</v>
      </c>
      <c r="L26" s="2">
        <v>0</v>
      </c>
      <c r="M26" s="2">
        <v>0</v>
      </c>
      <c r="N26" s="2">
        <v>0</v>
      </c>
    </row>
    <row r="27" spans="1:18" x14ac:dyDescent="0.3">
      <c r="A27" s="303"/>
      <c r="B27" s="303"/>
      <c r="C27" s="230"/>
      <c r="D27" s="23" t="s">
        <v>155</v>
      </c>
      <c r="E27" s="3"/>
      <c r="F27" s="3"/>
      <c r="G27" s="3"/>
      <c r="H27" s="3"/>
      <c r="I27" s="3"/>
      <c r="J27" s="3"/>
      <c r="K27" s="2">
        <v>0</v>
      </c>
      <c r="L27" s="2">
        <v>0</v>
      </c>
      <c r="M27" s="2">
        <v>0</v>
      </c>
      <c r="N27" s="2">
        <v>0</v>
      </c>
    </row>
    <row r="28" spans="1:18" ht="21.6" x14ac:dyDescent="0.3">
      <c r="A28" s="303"/>
      <c r="B28" s="303"/>
      <c r="C28" s="230"/>
      <c r="D28" s="23" t="s">
        <v>156</v>
      </c>
      <c r="E28" s="3">
        <f>SUM(F28:N28)</f>
        <v>2445.06</v>
      </c>
      <c r="F28" s="3">
        <v>477.76</v>
      </c>
      <c r="G28" s="3">
        <v>1717.3</v>
      </c>
      <c r="H28" s="3">
        <v>0</v>
      </c>
      <c r="I28" s="3">
        <v>0</v>
      </c>
      <c r="J28" s="3">
        <v>250</v>
      </c>
      <c r="K28" s="2">
        <v>0</v>
      </c>
      <c r="L28" s="2">
        <v>0</v>
      </c>
      <c r="M28" s="2">
        <v>0</v>
      </c>
      <c r="N28" s="2">
        <v>0</v>
      </c>
    </row>
    <row r="29" spans="1:18" x14ac:dyDescent="0.3">
      <c r="A29" s="303"/>
      <c r="B29" s="303"/>
      <c r="C29" s="230"/>
      <c r="D29" s="23" t="s">
        <v>157</v>
      </c>
      <c r="E29" s="3">
        <f>SUM(F29:N29)</f>
        <v>1268.0900000000001</v>
      </c>
      <c r="F29" s="3">
        <v>297.89</v>
      </c>
      <c r="G29" s="3">
        <v>970.2</v>
      </c>
      <c r="H29" s="3">
        <v>0</v>
      </c>
      <c r="I29" s="3">
        <v>0</v>
      </c>
      <c r="J29" s="3">
        <v>0</v>
      </c>
      <c r="K29" s="2">
        <v>0</v>
      </c>
      <c r="L29" s="2">
        <v>0</v>
      </c>
      <c r="M29" s="2">
        <v>0</v>
      </c>
      <c r="N29" s="2">
        <v>0</v>
      </c>
    </row>
    <row r="30" spans="1:18" x14ac:dyDescent="0.3">
      <c r="A30" s="303"/>
      <c r="B30" s="303"/>
      <c r="C30" s="230"/>
      <c r="D30" s="23" t="s">
        <v>158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</row>
    <row r="31" spans="1:18" ht="32.4" x14ac:dyDescent="0.3">
      <c r="A31" s="303"/>
      <c r="B31" s="303"/>
      <c r="C31" s="230"/>
      <c r="D31" s="23" t="s">
        <v>159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</row>
    <row r="32" spans="1:18" x14ac:dyDescent="0.3">
      <c r="A32" s="303"/>
      <c r="B32" s="303"/>
      <c r="C32" s="230"/>
      <c r="D32" s="49" t="s">
        <v>160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</row>
    <row r="33" spans="1:14" ht="20.25" customHeight="1" x14ac:dyDescent="0.3">
      <c r="A33" s="227" t="s">
        <v>25</v>
      </c>
      <c r="B33" s="227" t="s">
        <v>11</v>
      </c>
      <c r="C33" s="304" t="s">
        <v>85</v>
      </c>
      <c r="D33" s="164" t="s">
        <v>80</v>
      </c>
      <c r="E33" s="13">
        <f>SUM(F33:N33)</f>
        <v>237868.67</v>
      </c>
      <c r="F33" s="13">
        <v>80292.709999999992</v>
      </c>
      <c r="G33" s="13">
        <v>73534.099999999991</v>
      </c>
      <c r="H33" s="13">
        <v>24536.86</v>
      </c>
      <c r="I33" s="13">
        <v>8930</v>
      </c>
      <c r="J33" s="13">
        <f>J34</f>
        <v>11937.699999999999</v>
      </c>
      <c r="K33" s="13">
        <f t="shared" ref="K33:N33" si="5">K34</f>
        <v>8963.6</v>
      </c>
      <c r="L33" s="13">
        <f t="shared" si="5"/>
        <v>7963.6</v>
      </c>
      <c r="M33" s="13">
        <f t="shared" si="5"/>
        <v>9566.6</v>
      </c>
      <c r="N33" s="13">
        <f t="shared" si="5"/>
        <v>12143.5</v>
      </c>
    </row>
    <row r="34" spans="1:14" x14ac:dyDescent="0.3">
      <c r="A34" s="227"/>
      <c r="B34" s="227"/>
      <c r="C34" s="304"/>
      <c r="D34" s="49" t="s">
        <v>154</v>
      </c>
      <c r="E34" s="2">
        <f>SUM(F34:N34)</f>
        <v>237868.67</v>
      </c>
      <c r="F34" s="2">
        <v>80292.709999999992</v>
      </c>
      <c r="G34" s="2">
        <v>73534.099999999991</v>
      </c>
      <c r="H34" s="2">
        <v>24536.86</v>
      </c>
      <c r="I34" s="2">
        <v>8930</v>
      </c>
      <c r="J34" s="2">
        <f>J36+J37</f>
        <v>11937.699999999999</v>
      </c>
      <c r="K34" s="2">
        <f t="shared" ref="K34:N34" si="6">K36+K37</f>
        <v>8963.6</v>
      </c>
      <c r="L34" s="2">
        <f t="shared" si="6"/>
        <v>7963.6</v>
      </c>
      <c r="M34" s="2">
        <f t="shared" si="6"/>
        <v>9566.6</v>
      </c>
      <c r="N34" s="2">
        <f t="shared" si="6"/>
        <v>12143.5</v>
      </c>
    </row>
    <row r="35" spans="1:14" x14ac:dyDescent="0.3">
      <c r="A35" s="227"/>
      <c r="B35" s="227"/>
      <c r="C35" s="304"/>
      <c r="D35" s="23" t="s">
        <v>155</v>
      </c>
      <c r="E35" s="3">
        <f>SUM(F35:N35)</f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</row>
    <row r="36" spans="1:14" ht="28.5" customHeight="1" x14ac:dyDescent="0.3">
      <c r="A36" s="227"/>
      <c r="B36" s="227"/>
      <c r="C36" s="304"/>
      <c r="D36" s="23" t="s">
        <v>156</v>
      </c>
      <c r="E36" s="3">
        <f>SUM(F36:N36)</f>
        <v>93569.77</v>
      </c>
      <c r="F36" s="2">
        <v>10914.51</v>
      </c>
      <c r="G36" s="2">
        <v>9065.4</v>
      </c>
      <c r="H36" s="2">
        <v>23656.06</v>
      </c>
      <c r="I36" s="2">
        <v>7994</v>
      </c>
      <c r="J36" s="2">
        <v>10569.8</v>
      </c>
      <c r="K36" s="2">
        <v>7420</v>
      </c>
      <c r="L36" s="2">
        <v>6420</v>
      </c>
      <c r="M36" s="2">
        <v>6420</v>
      </c>
      <c r="N36" s="2">
        <v>11110</v>
      </c>
    </row>
    <row r="37" spans="1:14" x14ac:dyDescent="0.3">
      <c r="A37" s="227"/>
      <c r="B37" s="227"/>
      <c r="C37" s="304"/>
      <c r="D37" s="23" t="s">
        <v>157</v>
      </c>
      <c r="E37" s="3">
        <f>SUM(F37:N37)</f>
        <v>144298.9</v>
      </c>
      <c r="F37" s="2">
        <v>69378.2</v>
      </c>
      <c r="G37" s="2">
        <v>64468.7</v>
      </c>
      <c r="H37" s="2">
        <v>880.8</v>
      </c>
      <c r="I37" s="2">
        <v>936</v>
      </c>
      <c r="J37" s="2">
        <v>1367.9</v>
      </c>
      <c r="K37" s="2">
        <v>1543.6</v>
      </c>
      <c r="L37" s="2">
        <v>1543.6</v>
      </c>
      <c r="M37" s="2">
        <v>3146.6</v>
      </c>
      <c r="N37" s="2">
        <v>1033.5</v>
      </c>
    </row>
    <row r="38" spans="1:14" ht="24.9" customHeight="1" x14ac:dyDescent="0.3">
      <c r="A38" s="227"/>
      <c r="B38" s="227"/>
      <c r="C38" s="304"/>
      <c r="D38" s="23" t="s">
        <v>158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2">
        <v>0</v>
      </c>
      <c r="L38" s="2">
        <v>0</v>
      </c>
      <c r="M38" s="2">
        <v>0</v>
      </c>
      <c r="N38" s="2">
        <v>0</v>
      </c>
    </row>
    <row r="39" spans="1:14" ht="32.4" x14ac:dyDescent="0.3">
      <c r="A39" s="227"/>
      <c r="B39" s="227"/>
      <c r="C39" s="304"/>
      <c r="D39" s="23" t="s">
        <v>159</v>
      </c>
      <c r="E39" s="3">
        <f>SUM(F39:N39)</f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2">
        <v>0</v>
      </c>
      <c r="L39" s="2">
        <v>0</v>
      </c>
      <c r="M39" s="2">
        <v>0</v>
      </c>
      <c r="N39" s="2">
        <v>0</v>
      </c>
    </row>
    <row r="40" spans="1:14" x14ac:dyDescent="0.3">
      <c r="A40" s="227"/>
      <c r="B40" s="227"/>
      <c r="C40" s="304"/>
      <c r="D40" s="49" t="s">
        <v>160</v>
      </c>
      <c r="E40" s="3">
        <f>SUM(F40:N40)</f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2">
        <v>0</v>
      </c>
      <c r="L40" s="2">
        <v>0</v>
      </c>
      <c r="M40" s="2">
        <v>0</v>
      </c>
      <c r="N40" s="2">
        <v>0</v>
      </c>
    </row>
    <row r="41" spans="1:14" ht="24.9" customHeight="1" x14ac:dyDescent="0.3">
      <c r="A41" s="227" t="s">
        <v>25</v>
      </c>
      <c r="B41" s="227" t="s">
        <v>22</v>
      </c>
      <c r="C41" s="230" t="s">
        <v>97</v>
      </c>
      <c r="D41" s="164" t="s">
        <v>264</v>
      </c>
      <c r="E41" s="13">
        <f>SUM(F41:N41)</f>
        <v>551320.92000000004</v>
      </c>
      <c r="F41" s="1">
        <v>61509.42</v>
      </c>
      <c r="G41" s="1">
        <v>72484.800000000003</v>
      </c>
      <c r="H41" s="1">
        <v>47264.6</v>
      </c>
      <c r="I41" s="1">
        <v>22112.1</v>
      </c>
      <c r="J41" s="1">
        <f>J42</f>
        <v>242021.30000000002</v>
      </c>
      <c r="K41" s="1">
        <f t="shared" ref="K41:N41" si="7">K42</f>
        <v>52809.3</v>
      </c>
      <c r="L41" s="1">
        <f t="shared" si="7"/>
        <v>15717.2</v>
      </c>
      <c r="M41" s="1">
        <f t="shared" si="7"/>
        <v>15718.7</v>
      </c>
      <c r="N41" s="1">
        <f t="shared" si="7"/>
        <v>21683.5</v>
      </c>
    </row>
    <row r="42" spans="1:14" ht="24.9" customHeight="1" x14ac:dyDescent="0.3">
      <c r="A42" s="227"/>
      <c r="B42" s="227"/>
      <c r="C42" s="230"/>
      <c r="D42" s="49" t="s">
        <v>154</v>
      </c>
      <c r="E42" s="3">
        <f>SUM(F42:N42)</f>
        <v>551320.92000000004</v>
      </c>
      <c r="F42" s="2">
        <v>61509.42</v>
      </c>
      <c r="G42" s="2">
        <v>72484.800000000003</v>
      </c>
      <c r="H42" s="2">
        <v>47264.6</v>
      </c>
      <c r="I42" s="2">
        <v>22112.1</v>
      </c>
      <c r="J42" s="2">
        <f>J44+J45</f>
        <v>242021.30000000002</v>
      </c>
      <c r="K42" s="2">
        <f t="shared" ref="K42:N42" si="8">K44+K45</f>
        <v>52809.3</v>
      </c>
      <c r="L42" s="2">
        <f t="shared" si="8"/>
        <v>15717.2</v>
      </c>
      <c r="M42" s="2">
        <f t="shared" si="8"/>
        <v>15718.7</v>
      </c>
      <c r="N42" s="2">
        <f t="shared" si="8"/>
        <v>21683.5</v>
      </c>
    </row>
    <row r="43" spans="1:14" x14ac:dyDescent="0.3">
      <c r="A43" s="227"/>
      <c r="B43" s="227"/>
      <c r="C43" s="230"/>
      <c r="D43" s="23" t="s">
        <v>155</v>
      </c>
      <c r="E43" s="3">
        <f t="shared" ref="E43:E48" si="9">SUM(F43:N43)</f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2">
        <v>0</v>
      </c>
      <c r="L43" s="2">
        <v>0</v>
      </c>
      <c r="M43" s="2">
        <v>0</v>
      </c>
      <c r="N43" s="2">
        <v>0</v>
      </c>
    </row>
    <row r="44" spans="1:14" ht="21.6" x14ac:dyDescent="0.3">
      <c r="A44" s="227"/>
      <c r="B44" s="227"/>
      <c r="C44" s="230"/>
      <c r="D44" s="23" t="s">
        <v>156</v>
      </c>
      <c r="E44" s="3">
        <f t="shared" si="9"/>
        <v>31562.35</v>
      </c>
      <c r="F44" s="2">
        <v>1219.25</v>
      </c>
      <c r="G44" s="2">
        <v>14905.6</v>
      </c>
      <c r="H44" s="2">
        <v>3805.6</v>
      </c>
      <c r="I44" s="2">
        <v>6571.7999999999993</v>
      </c>
      <c r="J44" s="149">
        <f>1604+0.1</f>
        <v>1604.1</v>
      </c>
      <c r="K44" s="2">
        <v>1114</v>
      </c>
      <c r="L44" s="2">
        <v>114</v>
      </c>
      <c r="M44" s="2">
        <v>1114</v>
      </c>
      <c r="N44" s="2">
        <v>1114</v>
      </c>
    </row>
    <row r="45" spans="1:14" x14ac:dyDescent="0.3">
      <c r="A45" s="227"/>
      <c r="B45" s="227"/>
      <c r="C45" s="230"/>
      <c r="D45" s="23" t="s">
        <v>157</v>
      </c>
      <c r="E45" s="3">
        <f t="shared" si="9"/>
        <v>519758.57</v>
      </c>
      <c r="F45" s="2">
        <v>60290.17</v>
      </c>
      <c r="G45" s="2">
        <v>57579.199999999997</v>
      </c>
      <c r="H45" s="2">
        <v>43459</v>
      </c>
      <c r="I45" s="2">
        <v>15540.300000000001</v>
      </c>
      <c r="J45" s="2">
        <v>240417.2</v>
      </c>
      <c r="K45" s="2">
        <v>51695.3</v>
      </c>
      <c r="L45" s="2">
        <v>15603.2</v>
      </c>
      <c r="M45" s="2">
        <v>14604.7</v>
      </c>
      <c r="N45" s="2">
        <v>20569.5</v>
      </c>
    </row>
    <row r="46" spans="1:14" x14ac:dyDescent="0.3">
      <c r="A46" s="227"/>
      <c r="B46" s="227"/>
      <c r="C46" s="230"/>
      <c r="D46" s="23" t="s">
        <v>158</v>
      </c>
      <c r="E46" s="3">
        <f t="shared" si="9"/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2">
        <v>0</v>
      </c>
      <c r="L46" s="2">
        <v>0</v>
      </c>
      <c r="M46" s="2">
        <v>0</v>
      </c>
      <c r="N46" s="2">
        <v>0</v>
      </c>
    </row>
    <row r="47" spans="1:14" ht="32.4" x14ac:dyDescent="0.3">
      <c r="A47" s="227"/>
      <c r="B47" s="227"/>
      <c r="C47" s="230"/>
      <c r="D47" s="23" t="s">
        <v>159</v>
      </c>
      <c r="E47" s="3">
        <f t="shared" si="9"/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</row>
    <row r="48" spans="1:14" x14ac:dyDescent="0.3">
      <c r="A48" s="227"/>
      <c r="B48" s="227"/>
      <c r="C48" s="230"/>
      <c r="D48" s="49" t="s">
        <v>160</v>
      </c>
      <c r="E48" s="3">
        <f t="shared" si="9"/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2">
        <v>0</v>
      </c>
      <c r="L48" s="2">
        <v>0</v>
      </c>
      <c r="M48" s="2">
        <v>0</v>
      </c>
      <c r="N48" s="2">
        <v>0</v>
      </c>
    </row>
    <row r="49" spans="1:14" s="24" customFormat="1" ht="15.75" customHeight="1" x14ac:dyDescent="0.25">
      <c r="A49" s="227" t="s">
        <v>25</v>
      </c>
      <c r="B49" s="227" t="s">
        <v>7</v>
      </c>
      <c r="C49" s="304" t="s">
        <v>118</v>
      </c>
      <c r="D49" s="164" t="s">
        <v>80</v>
      </c>
      <c r="E49" s="13">
        <f>SUM(F49:N49)</f>
        <v>436458.65600000008</v>
      </c>
      <c r="F49" s="1">
        <v>44643.67</v>
      </c>
      <c r="G49" s="1">
        <v>65219.745999999999</v>
      </c>
      <c r="H49" s="1">
        <v>61191.97</v>
      </c>
      <c r="I49" s="1">
        <v>51863.570000000007</v>
      </c>
      <c r="J49" s="1">
        <f>J50</f>
        <v>56838.5</v>
      </c>
      <c r="K49" s="1">
        <f t="shared" ref="K49:N49" si="10">K50</f>
        <v>47534.400000000001</v>
      </c>
      <c r="L49" s="1">
        <f t="shared" si="10"/>
        <v>36401.9</v>
      </c>
      <c r="M49" s="1">
        <f t="shared" si="10"/>
        <v>37401.9</v>
      </c>
      <c r="N49" s="1">
        <f t="shared" si="10"/>
        <v>35363</v>
      </c>
    </row>
    <row r="50" spans="1:14" s="24" customFormat="1" ht="11.4" x14ac:dyDescent="0.25">
      <c r="A50" s="227"/>
      <c r="B50" s="227"/>
      <c r="C50" s="304"/>
      <c r="D50" s="49" t="s">
        <v>154</v>
      </c>
      <c r="E50" s="3">
        <f t="shared" ref="E50:E56" si="11">SUM(F50:N50)</f>
        <v>436224.42600000009</v>
      </c>
      <c r="F50" s="2">
        <v>44409.439999999995</v>
      </c>
      <c r="G50" s="2">
        <v>65219.745999999999</v>
      </c>
      <c r="H50" s="2">
        <v>61191.97</v>
      </c>
      <c r="I50" s="2">
        <v>51863.570000000007</v>
      </c>
      <c r="J50" s="2">
        <f>J52+J53+J56</f>
        <v>56838.5</v>
      </c>
      <c r="K50" s="2">
        <f t="shared" ref="K50:N50" si="12">K52+K53+K56</f>
        <v>47534.400000000001</v>
      </c>
      <c r="L50" s="2">
        <f t="shared" si="12"/>
        <v>36401.9</v>
      </c>
      <c r="M50" s="2">
        <f t="shared" si="12"/>
        <v>37401.9</v>
      </c>
      <c r="N50" s="2">
        <f t="shared" si="12"/>
        <v>35363</v>
      </c>
    </row>
    <row r="51" spans="1:14" s="24" customFormat="1" ht="11.4" x14ac:dyDescent="0.25">
      <c r="A51" s="227"/>
      <c r="B51" s="227"/>
      <c r="C51" s="304"/>
      <c r="D51" s="23" t="s">
        <v>155</v>
      </c>
      <c r="E51" s="3">
        <f t="shared" si="11"/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</row>
    <row r="52" spans="1:14" s="24" customFormat="1" ht="21.6" x14ac:dyDescent="0.25">
      <c r="A52" s="227"/>
      <c r="B52" s="227"/>
      <c r="C52" s="304"/>
      <c r="D52" s="23" t="s">
        <v>156</v>
      </c>
      <c r="E52" s="3">
        <f t="shared" si="11"/>
        <v>383516.47000000003</v>
      </c>
      <c r="F52" s="4">
        <v>43483.02</v>
      </c>
      <c r="G52" s="4">
        <v>53477.599999999999</v>
      </c>
      <c r="H52" s="4">
        <v>52232.770000000004</v>
      </c>
      <c r="I52" s="4">
        <v>40303.880000000005</v>
      </c>
      <c r="J52" s="4">
        <f>39925.8+3508.8+0.1</f>
        <v>43434.700000000004</v>
      </c>
      <c r="K52" s="4">
        <f>43335.5+2160</f>
        <v>45495.5</v>
      </c>
      <c r="L52" s="4">
        <f>32203+2160</f>
        <v>34363</v>
      </c>
      <c r="M52" s="4">
        <f>33203+2160</f>
        <v>35363</v>
      </c>
      <c r="N52" s="4">
        <f>33203+2160</f>
        <v>35363</v>
      </c>
    </row>
    <row r="53" spans="1:14" s="24" customFormat="1" ht="11.4" x14ac:dyDescent="0.25">
      <c r="A53" s="227"/>
      <c r="B53" s="227"/>
      <c r="C53" s="304"/>
      <c r="D53" s="23" t="s">
        <v>157</v>
      </c>
      <c r="E53" s="3">
        <f t="shared" si="11"/>
        <v>52707.956000000013</v>
      </c>
      <c r="F53" s="2">
        <v>926.42</v>
      </c>
      <c r="G53" s="2">
        <v>11742.146000000001</v>
      </c>
      <c r="H53" s="2">
        <v>8959.2000000000007</v>
      </c>
      <c r="I53" s="2">
        <v>11559.69</v>
      </c>
      <c r="J53" s="2">
        <v>13403.8</v>
      </c>
      <c r="K53" s="2">
        <v>2038.9</v>
      </c>
      <c r="L53" s="2">
        <v>2038.9</v>
      </c>
      <c r="M53" s="2">
        <v>2038.9</v>
      </c>
      <c r="N53" s="2">
        <v>0</v>
      </c>
    </row>
    <row r="54" spans="1:14" s="24" customFormat="1" ht="11.4" x14ac:dyDescent="0.25">
      <c r="A54" s="227"/>
      <c r="B54" s="227"/>
      <c r="C54" s="304"/>
      <c r="D54" s="23" t="s">
        <v>158</v>
      </c>
      <c r="E54" s="3">
        <f t="shared" si="11"/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</row>
    <row r="55" spans="1:14" s="24" customFormat="1" ht="32.4" x14ac:dyDescent="0.25">
      <c r="A55" s="227"/>
      <c r="B55" s="227"/>
      <c r="C55" s="304"/>
      <c r="D55" s="23" t="s">
        <v>159</v>
      </c>
      <c r="E55" s="3">
        <f t="shared" si="11"/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</row>
    <row r="56" spans="1:14" s="24" customFormat="1" ht="11.4" x14ac:dyDescent="0.25">
      <c r="A56" s="227"/>
      <c r="B56" s="227"/>
      <c r="C56" s="304"/>
      <c r="D56" s="49" t="s">
        <v>160</v>
      </c>
      <c r="E56" s="3">
        <f t="shared" si="11"/>
        <v>234.23</v>
      </c>
      <c r="F56" s="2">
        <v>234.23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</row>
    <row r="57" spans="1:14" s="24" customFormat="1" ht="15" customHeight="1" x14ac:dyDescent="0.25">
      <c r="A57" s="227" t="s">
        <v>25</v>
      </c>
      <c r="B57" s="227" t="s">
        <v>29</v>
      </c>
      <c r="C57" s="304" t="s">
        <v>136</v>
      </c>
      <c r="D57" s="164" t="s">
        <v>80</v>
      </c>
      <c r="E57" s="13">
        <f>SUM(F57:N57)</f>
        <v>2754054.44</v>
      </c>
      <c r="F57" s="1">
        <v>204093.84</v>
      </c>
      <c r="G57" s="1">
        <v>209605.3</v>
      </c>
      <c r="H57" s="1">
        <v>290228.09999999998</v>
      </c>
      <c r="I57" s="1">
        <v>343505.60000000003</v>
      </c>
      <c r="J57" s="1">
        <f>J58</f>
        <v>266874.2</v>
      </c>
      <c r="K57" s="1">
        <f t="shared" ref="K57:N57" si="13">K58</f>
        <v>561713.4</v>
      </c>
      <c r="L57" s="1">
        <f t="shared" si="13"/>
        <v>266906</v>
      </c>
      <c r="M57" s="1">
        <f t="shared" si="13"/>
        <v>305564</v>
      </c>
      <c r="N57" s="1">
        <f t="shared" si="13"/>
        <v>305564</v>
      </c>
    </row>
    <row r="58" spans="1:14" s="24" customFormat="1" ht="15" customHeight="1" x14ac:dyDescent="0.25">
      <c r="A58" s="227"/>
      <c r="B58" s="227"/>
      <c r="C58" s="304"/>
      <c r="D58" s="49" t="s">
        <v>154</v>
      </c>
      <c r="E58" s="3">
        <f t="shared" ref="E58:E64" si="14">SUM(F58:N58)</f>
        <v>2754054.44</v>
      </c>
      <c r="F58" s="3">
        <v>204093.84</v>
      </c>
      <c r="G58" s="3">
        <v>209605.3</v>
      </c>
      <c r="H58" s="3">
        <v>290228.09999999998</v>
      </c>
      <c r="I58" s="3">
        <v>343505.60000000003</v>
      </c>
      <c r="J58" s="3">
        <f>J60+J61</f>
        <v>266874.2</v>
      </c>
      <c r="K58" s="3">
        <f t="shared" ref="K58:N58" si="15">K60+K61</f>
        <v>561713.4</v>
      </c>
      <c r="L58" s="3">
        <f t="shared" si="15"/>
        <v>266906</v>
      </c>
      <c r="M58" s="3">
        <f t="shared" si="15"/>
        <v>305564</v>
      </c>
      <c r="N58" s="3">
        <f t="shared" si="15"/>
        <v>305564</v>
      </c>
    </row>
    <row r="59" spans="1:14" s="24" customFormat="1" ht="15" customHeight="1" x14ac:dyDescent="0.25">
      <c r="A59" s="227"/>
      <c r="B59" s="227"/>
      <c r="C59" s="304"/>
      <c r="D59" s="23" t="s">
        <v>155</v>
      </c>
      <c r="E59" s="3">
        <f t="shared" si="14"/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</row>
    <row r="60" spans="1:14" s="24" customFormat="1" ht="23.25" customHeight="1" x14ac:dyDescent="0.25">
      <c r="A60" s="227"/>
      <c r="B60" s="227"/>
      <c r="C60" s="304"/>
      <c r="D60" s="23" t="s">
        <v>156</v>
      </c>
      <c r="E60" s="3">
        <f t="shared" si="14"/>
        <v>349385.37</v>
      </c>
      <c r="F60" s="2">
        <v>24981.11</v>
      </c>
      <c r="G60" s="2">
        <v>67068.2</v>
      </c>
      <c r="H60" s="2">
        <v>29151.66</v>
      </c>
      <c r="I60" s="2">
        <v>41808.400000000001</v>
      </c>
      <c r="J60" s="2">
        <v>40011</v>
      </c>
      <c r="K60" s="2">
        <v>44533</v>
      </c>
      <c r="L60" s="2">
        <v>28092</v>
      </c>
      <c r="M60" s="2">
        <v>36870</v>
      </c>
      <c r="N60" s="2">
        <v>36870</v>
      </c>
    </row>
    <row r="61" spans="1:14" s="24" customFormat="1" ht="15" customHeight="1" x14ac:dyDescent="0.25">
      <c r="A61" s="227"/>
      <c r="B61" s="227"/>
      <c r="C61" s="304"/>
      <c r="D61" s="23" t="s">
        <v>157</v>
      </c>
      <c r="E61" s="3">
        <f t="shared" si="14"/>
        <v>2193143.2400000002</v>
      </c>
      <c r="F61" s="4">
        <v>58758.7</v>
      </c>
      <c r="G61" s="4">
        <v>51365.3</v>
      </c>
      <c r="H61" s="4">
        <v>261076.44</v>
      </c>
      <c r="I61" s="4">
        <v>301697.2</v>
      </c>
      <c r="J61" s="4">
        <v>226863.2</v>
      </c>
      <c r="K61" s="4">
        <v>517180.4</v>
      </c>
      <c r="L61" s="4">
        <v>238814</v>
      </c>
      <c r="M61" s="4">
        <v>268694</v>
      </c>
      <c r="N61" s="4">
        <v>268694</v>
      </c>
    </row>
    <row r="62" spans="1:14" s="24" customFormat="1" ht="15" customHeight="1" x14ac:dyDescent="0.25">
      <c r="A62" s="227"/>
      <c r="B62" s="227"/>
      <c r="C62" s="304"/>
      <c r="D62" s="23" t="s">
        <v>158</v>
      </c>
      <c r="E62" s="3">
        <f t="shared" si="14"/>
        <v>211525.83000000002</v>
      </c>
      <c r="F62" s="3">
        <v>120354.03</v>
      </c>
      <c r="G62" s="3">
        <v>91171.8</v>
      </c>
      <c r="H62" s="3">
        <v>0</v>
      </c>
      <c r="I62" s="2">
        <v>0</v>
      </c>
      <c r="J62" s="3">
        <v>0</v>
      </c>
      <c r="K62" s="2">
        <v>0</v>
      </c>
      <c r="L62" s="2">
        <v>0</v>
      </c>
      <c r="M62" s="2">
        <v>0</v>
      </c>
      <c r="N62" s="2">
        <v>0</v>
      </c>
    </row>
    <row r="63" spans="1:14" s="24" customFormat="1" ht="35.25" customHeight="1" x14ac:dyDescent="0.25">
      <c r="A63" s="227"/>
      <c r="B63" s="227"/>
      <c r="C63" s="304"/>
      <c r="D63" s="23" t="s">
        <v>159</v>
      </c>
      <c r="E63" s="3">
        <f t="shared" si="14"/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2">
        <v>0</v>
      </c>
      <c r="L63" s="2">
        <v>0</v>
      </c>
      <c r="M63" s="2">
        <v>0</v>
      </c>
      <c r="N63" s="2">
        <v>0</v>
      </c>
    </row>
    <row r="64" spans="1:14" ht="19.5" customHeight="1" x14ac:dyDescent="0.3">
      <c r="A64" s="227"/>
      <c r="B64" s="227"/>
      <c r="C64" s="304"/>
      <c r="D64" s="49" t="s">
        <v>160</v>
      </c>
      <c r="E64" s="3">
        <f t="shared" si="14"/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</row>
    <row r="65" spans="1:14" ht="14.4" customHeight="1" x14ac:dyDescent="0.3">
      <c r="A65" s="227" t="s">
        <v>25</v>
      </c>
      <c r="B65" s="227" t="s">
        <v>30</v>
      </c>
      <c r="C65" s="306" t="s">
        <v>147</v>
      </c>
      <c r="D65" s="164" t="s">
        <v>264</v>
      </c>
      <c r="E65" s="13">
        <f>SUM(F65:N65)</f>
        <v>82809.08</v>
      </c>
      <c r="F65" s="1">
        <v>9559.3799999999992</v>
      </c>
      <c r="G65" s="1">
        <v>7921.9999999999991</v>
      </c>
      <c r="H65" s="1">
        <v>7111.7000000000007</v>
      </c>
      <c r="I65" s="1">
        <v>6430.1</v>
      </c>
      <c r="J65" s="1">
        <f>J66</f>
        <v>7368.1</v>
      </c>
      <c r="K65" s="1">
        <f t="shared" ref="K65:N65" si="16">K66</f>
        <v>11136.3</v>
      </c>
      <c r="L65" s="1">
        <f t="shared" si="16"/>
        <v>10992</v>
      </c>
      <c r="M65" s="1">
        <f t="shared" si="16"/>
        <v>11136.9</v>
      </c>
      <c r="N65" s="1">
        <f t="shared" si="16"/>
        <v>11152.6</v>
      </c>
    </row>
    <row r="66" spans="1:14" x14ac:dyDescent="0.3">
      <c r="A66" s="227"/>
      <c r="B66" s="227"/>
      <c r="C66" s="306"/>
      <c r="D66" s="49" t="s">
        <v>154</v>
      </c>
      <c r="E66" s="3">
        <f t="shared" ref="E66:E72" si="17">SUM(F66:N66)</f>
        <v>82809.08</v>
      </c>
      <c r="F66" s="2">
        <v>9559.3799999999992</v>
      </c>
      <c r="G66" s="2">
        <v>7921.9999999999991</v>
      </c>
      <c r="H66" s="2">
        <v>7111.7000000000007</v>
      </c>
      <c r="I66" s="2">
        <v>6430.1</v>
      </c>
      <c r="J66" s="2">
        <f>J68+J69</f>
        <v>7368.1</v>
      </c>
      <c r="K66" s="2">
        <f t="shared" ref="K66:N66" si="18">K68</f>
        <v>11136.3</v>
      </c>
      <c r="L66" s="2">
        <f t="shared" si="18"/>
        <v>10992</v>
      </c>
      <c r="M66" s="2">
        <f t="shared" si="18"/>
        <v>11136.9</v>
      </c>
      <c r="N66" s="2">
        <f t="shared" si="18"/>
        <v>11152.6</v>
      </c>
    </row>
    <row r="67" spans="1:14" x14ac:dyDescent="0.3">
      <c r="A67" s="227"/>
      <c r="B67" s="227"/>
      <c r="C67" s="306"/>
      <c r="D67" s="23" t="s">
        <v>155</v>
      </c>
      <c r="E67" s="3">
        <f t="shared" si="17"/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</row>
    <row r="68" spans="1:14" ht="21.6" x14ac:dyDescent="0.3">
      <c r="A68" s="227"/>
      <c r="B68" s="227"/>
      <c r="C68" s="307"/>
      <c r="D68" s="23" t="s">
        <v>156</v>
      </c>
      <c r="E68" s="3">
        <f t="shared" si="17"/>
        <v>82652.479999999996</v>
      </c>
      <c r="F68" s="2">
        <v>9559.3799999999992</v>
      </c>
      <c r="G68" s="2">
        <v>7921.9999999999991</v>
      </c>
      <c r="H68" s="2">
        <v>7111.7000000000007</v>
      </c>
      <c r="I68" s="2">
        <v>6430.1</v>
      </c>
      <c r="J68" s="2">
        <v>7211.5</v>
      </c>
      <c r="K68" s="2">
        <v>11136.3</v>
      </c>
      <c r="L68" s="2">
        <v>10992</v>
      </c>
      <c r="M68" s="2">
        <v>11136.9</v>
      </c>
      <c r="N68" s="2">
        <v>11152.6</v>
      </c>
    </row>
    <row r="69" spans="1:14" x14ac:dyDescent="0.3">
      <c r="A69" s="227"/>
      <c r="B69" s="227"/>
      <c r="C69" s="307"/>
      <c r="D69" s="23" t="s">
        <v>157</v>
      </c>
      <c r="E69" s="3">
        <f t="shared" si="17"/>
        <v>156.6</v>
      </c>
      <c r="F69" s="2">
        <v>0</v>
      </c>
      <c r="G69" s="2">
        <v>0</v>
      </c>
      <c r="H69" s="2">
        <v>0</v>
      </c>
      <c r="I69" s="2">
        <v>0</v>
      </c>
      <c r="J69" s="2">
        <v>156.6</v>
      </c>
      <c r="K69" s="2">
        <v>0</v>
      </c>
      <c r="L69" s="2">
        <v>0</v>
      </c>
      <c r="M69" s="2">
        <v>0</v>
      </c>
      <c r="N69" s="2">
        <v>0</v>
      </c>
    </row>
    <row r="70" spans="1:14" x14ac:dyDescent="0.3">
      <c r="A70" s="305"/>
      <c r="B70" s="305"/>
      <c r="C70" s="305"/>
      <c r="D70" s="23" t="s">
        <v>161</v>
      </c>
      <c r="E70" s="3">
        <f t="shared" si="17"/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</row>
    <row r="71" spans="1:14" ht="32.4" x14ac:dyDescent="0.3">
      <c r="A71" s="305"/>
      <c r="B71" s="305"/>
      <c r="C71" s="305"/>
      <c r="D71" s="23" t="s">
        <v>159</v>
      </c>
      <c r="E71" s="3">
        <f t="shared" si="17"/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</row>
    <row r="72" spans="1:14" x14ac:dyDescent="0.3">
      <c r="A72" s="305"/>
      <c r="B72" s="305"/>
      <c r="C72" s="305"/>
      <c r="D72" s="49" t="s">
        <v>160</v>
      </c>
      <c r="E72" s="3">
        <f t="shared" si="17"/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</row>
    <row r="73" spans="1:14" x14ac:dyDescent="0.3">
      <c r="J73" s="136"/>
      <c r="N73" s="136" t="s">
        <v>231</v>
      </c>
    </row>
    <row r="77" spans="1:14" x14ac:dyDescent="0.3">
      <c r="J77" s="15" t="s">
        <v>232</v>
      </c>
    </row>
  </sheetData>
  <mergeCells count="40">
    <mergeCell ref="A65:A72"/>
    <mergeCell ref="B65:B72"/>
    <mergeCell ref="C65:C72"/>
    <mergeCell ref="A49:A56"/>
    <mergeCell ref="B49:B56"/>
    <mergeCell ref="C49:C56"/>
    <mergeCell ref="A57:A64"/>
    <mergeCell ref="B57:B64"/>
    <mergeCell ref="C57:C64"/>
    <mergeCell ref="N15:N16"/>
    <mergeCell ref="E14:N14"/>
    <mergeCell ref="A41:A48"/>
    <mergeCell ref="B41:B48"/>
    <mergeCell ref="A25:A32"/>
    <mergeCell ref="B25:B32"/>
    <mergeCell ref="C25:C32"/>
    <mergeCell ref="A33:A40"/>
    <mergeCell ref="L15:L16"/>
    <mergeCell ref="C41:C48"/>
    <mergeCell ref="A17:A24"/>
    <mergeCell ref="B17:B24"/>
    <mergeCell ref="C17:C24"/>
    <mergeCell ref="B33:B40"/>
    <mergeCell ref="C33:C40"/>
    <mergeCell ref="A9:N9"/>
    <mergeCell ref="A11:D11"/>
    <mergeCell ref="E11:K11"/>
    <mergeCell ref="A12:D12"/>
    <mergeCell ref="A14:B15"/>
    <mergeCell ref="C14:C16"/>
    <mergeCell ref="D14:D16"/>
    <mergeCell ref="E15:E16"/>
    <mergeCell ref="F15:F16"/>
    <mergeCell ref="K15:K16"/>
    <mergeCell ref="E12:L12"/>
    <mergeCell ref="G15:G16"/>
    <mergeCell ref="H15:H16"/>
    <mergeCell ref="I15:I16"/>
    <mergeCell ref="J15:J16"/>
    <mergeCell ref="M15:M16"/>
  </mergeCells>
  <pageMargins left="0.25" right="0.25" top="0.75" bottom="0.75" header="0.3" footer="0.3"/>
  <pageSetup paperSize="9" scale="82" fitToHeight="0" orientation="landscape" r:id="rId1"/>
  <rowBreaks count="2" manualBreakCount="2">
    <brk id="35" max="1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6</vt:lpstr>
      <vt:lpstr>'Приложение 5'!Область_печати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2014-06-18T05:09:01Z</cp:lastPrinted>
  <dcterms:created xsi:type="dcterms:W3CDTF">2006-09-28T05:33:49Z</dcterms:created>
  <dcterms:modified xsi:type="dcterms:W3CDTF">2025-04-01T07:56:00Z</dcterms:modified>
</cp:coreProperties>
</file>